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S:\ENVRESCH\Call for Proposals\2026-2027\Call for Proposals Documents\"/>
    </mc:Choice>
  </mc:AlternateContent>
  <xr:revisionPtr revIDLastSave="0" documentId="13_ncr:1_{A19F910F-E287-4C55-8D2F-922CDD8E9A2C}" xr6:coauthVersionLast="47" xr6:coauthVersionMax="47" xr10:uidLastSave="{00000000-0000-0000-0000-000000000000}"/>
  <workbookProtection workbookAlgorithmName="SHA-512" workbookHashValue="LKGbQXpQcgU7WnjeVWt6/4t/Fb8bLz4od1j5i7lzYOT/fXfcHLxoReIp1I9W9eHi3EI9YsNswSgY3jS7Hf+xxA==" workbookSaltValue="SXnA+P0hA8Xq5xINruUhyQ==" workbookSpinCount="100000" lockStructure="1"/>
  <bookViews>
    <workbookView xWindow="-28920" yWindow="-120" windowWidth="29040" windowHeight="15720" xr2:uid="{00000000-000D-0000-FFFF-FFFF00000000}"/>
  </bookViews>
  <sheets>
    <sheet name="Instructions" sheetId="5" r:id="rId1"/>
    <sheet name="Budget Table 1 Details" sheetId="1" r:id="rId2"/>
    <sheet name="Budget Table 2 Summary" sheetId="2" r:id="rId3"/>
    <sheet name="Table 3 Other sources of funds" sheetId="3" r:id="rId4"/>
    <sheet name="Sheet1" sheetId="8" state="hidden" r:id="rId5"/>
  </sheets>
  <externalReferences>
    <externalReference r:id="rId6"/>
    <externalReference r:id="rId7"/>
  </externalReferences>
  <definedNames>
    <definedName name="_1__7_" localSheetId="0">Instructions!$B$2</definedName>
    <definedName name="_1__8_" localSheetId="0">Instructions!$B$16</definedName>
    <definedName name="_Hlk59029565" localSheetId="0">Instructions!$B$9</definedName>
    <definedName name="_Hlk59029739" localSheetId="0">Instructions!$B$35</definedName>
    <definedName name="_Toc403573233" localSheetId="0">Instructions!$B$7</definedName>
    <definedName name="_Toc403573234" localSheetId="0">Instructions!$B$10</definedName>
    <definedName name="_Toc403573235" localSheetId="0">Instructions!$B$12</definedName>
    <definedName name="ClassofExpenditure">[1]ClassofExpenditure!$A$1:$A$4</definedName>
    <definedName name="ExternalData_1" localSheetId="4" hidden="1">Sheet1!$A$1:$Q$66</definedName>
    <definedName name="No">'Budget Table 1 Details'!$R$13</definedName>
    <definedName name="OtherSources">[2]Sheet2!$A$1:$A$2</definedName>
    <definedName name="Section_22" localSheetId="0">Instructions!$B$1</definedName>
    <definedName name="Yes">'Budget Table 1 Details'!$S$13:$S$16</definedName>
    <definedName name="YesNo">[1]Sheet1!$A$1:$A$2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2" l="1"/>
  <c r="D32" i="2"/>
  <c r="G36" i="2"/>
  <c r="G26" i="2"/>
  <c r="G16" i="2"/>
  <c r="C12" i="2"/>
  <c r="H35" i="1" l="1"/>
  <c r="G32" i="2"/>
  <c r="G33" i="2"/>
  <c r="C33" i="2" l="1"/>
  <c r="C34" i="2"/>
  <c r="C35" i="2"/>
  <c r="C32" i="2"/>
  <c r="E32" i="2" s="1"/>
  <c r="C23" i="2"/>
  <c r="C24" i="2"/>
  <c r="C25" i="2"/>
  <c r="C22" i="2"/>
  <c r="C13" i="2"/>
  <c r="C14" i="2"/>
  <c r="C15" i="2"/>
  <c r="I33" i="2"/>
  <c r="I34" i="2"/>
  <c r="I35" i="2"/>
  <c r="I32" i="2"/>
  <c r="G34" i="2"/>
  <c r="G35" i="2"/>
  <c r="D33" i="2"/>
  <c r="E33" i="2" s="1"/>
  <c r="D35" i="2"/>
  <c r="I23" i="2"/>
  <c r="I24" i="2"/>
  <c r="I25" i="2"/>
  <c r="I22" i="2"/>
  <c r="G23" i="2"/>
  <c r="G24" i="2"/>
  <c r="G25" i="2"/>
  <c r="G22" i="2"/>
  <c r="D23" i="2"/>
  <c r="D24" i="2"/>
  <c r="D25" i="2"/>
  <c r="I13" i="2"/>
  <c r="I14" i="2"/>
  <c r="I15" i="2"/>
  <c r="I12" i="2"/>
  <c r="G13" i="2"/>
  <c r="G14" i="2"/>
  <c r="G15" i="2"/>
  <c r="G12" i="2"/>
  <c r="D14" i="2"/>
  <c r="D15" i="2"/>
  <c r="F42" i="2"/>
  <c r="A10" i="2"/>
  <c r="E35" i="2" l="1"/>
  <c r="E25" i="2"/>
  <c r="E23" i="2"/>
  <c r="E24" i="2"/>
  <c r="O31" i="1"/>
  <c r="O30" i="1"/>
  <c r="O29" i="1"/>
  <c r="O28" i="1"/>
  <c r="O27" i="1"/>
  <c r="O26" i="1"/>
  <c r="L31" i="1"/>
  <c r="L30" i="1"/>
  <c r="L29" i="1"/>
  <c r="L28" i="1"/>
  <c r="E34" i="2" s="1"/>
  <c r="L27" i="1"/>
  <c r="L26" i="1"/>
  <c r="K30" i="1"/>
  <c r="K29" i="1"/>
  <c r="K28" i="1"/>
  <c r="J31" i="1"/>
  <c r="M31" i="1" s="1"/>
  <c r="J30" i="1"/>
  <c r="M30" i="1" s="1"/>
  <c r="J29" i="1"/>
  <c r="M29" i="1" s="1"/>
  <c r="J28" i="1"/>
  <c r="M28" i="1" s="1"/>
  <c r="J27" i="1"/>
  <c r="M27" i="1" s="1"/>
  <c r="J26" i="1"/>
  <c r="M26" i="1" s="1"/>
  <c r="C31" i="1"/>
  <c r="C30" i="1"/>
  <c r="C29" i="1"/>
  <c r="C28" i="1"/>
  <c r="C27" i="1"/>
  <c r="C26" i="1"/>
  <c r="A13" i="1"/>
  <c r="A14" i="1" s="1"/>
  <c r="C32" i="1"/>
  <c r="J32" i="1"/>
  <c r="M32" i="1" s="1"/>
  <c r="L32" i="1"/>
  <c r="O32" i="1"/>
  <c r="J12" i="1"/>
  <c r="B46" i="2"/>
  <c r="M12" i="1" l="1"/>
  <c r="A15" i="1"/>
  <c r="A16" i="1" s="1"/>
  <c r="K31" i="1"/>
  <c r="K32" i="1"/>
  <c r="K26" i="1"/>
  <c r="K27" i="1"/>
  <c r="O12" i="1"/>
  <c r="L20" i="1"/>
  <c r="J20" i="1"/>
  <c r="M20" i="1" s="1"/>
  <c r="L19" i="1"/>
  <c r="J19" i="1"/>
  <c r="M19" i="1" s="1"/>
  <c r="L18" i="1"/>
  <c r="J18" i="1"/>
  <c r="M18" i="1" s="1"/>
  <c r="L17" i="1"/>
  <c r="J17" i="1"/>
  <c r="M17" i="1" s="1"/>
  <c r="L16" i="1"/>
  <c r="J16" i="1"/>
  <c r="M16" i="1" s="1"/>
  <c r="L15" i="1"/>
  <c r="D13" i="2" s="1"/>
  <c r="J15" i="1"/>
  <c r="M15" i="1" s="1"/>
  <c r="L14" i="1"/>
  <c r="J14" i="1"/>
  <c r="L13" i="1"/>
  <c r="K13" i="1"/>
  <c r="J13" i="1"/>
  <c r="M13" i="1" s="1"/>
  <c r="L12" i="1"/>
  <c r="D12" i="2" s="1"/>
  <c r="E12" i="2" s="1"/>
  <c r="K12" i="1"/>
  <c r="J21" i="1"/>
  <c r="C16" i="2" l="1"/>
  <c r="M14" i="1"/>
  <c r="M21" i="1"/>
  <c r="A17" i="1"/>
  <c r="A18" i="1" s="1"/>
  <c r="A19" i="1" s="1"/>
  <c r="K16" i="1"/>
  <c r="K19" i="1"/>
  <c r="K17" i="1"/>
  <c r="K20" i="1"/>
  <c r="K18" i="1"/>
  <c r="K15" i="1"/>
  <c r="D16" i="2" s="1"/>
  <c r="K14" i="1"/>
  <c r="C86" i="1"/>
  <c r="J86" i="1"/>
  <c r="M86" i="1" s="1"/>
  <c r="K86" i="1"/>
  <c r="L86" i="1"/>
  <c r="O86" i="1"/>
  <c r="E16" i="2" l="1"/>
  <c r="A20" i="1"/>
  <c r="A21" i="1" s="1"/>
  <c r="A22" i="1" s="1"/>
  <c r="A23" i="1" s="1"/>
  <c r="A24" i="1" s="1"/>
  <c r="A25" i="1" s="1"/>
  <c r="C59" i="1"/>
  <c r="J59" i="1"/>
  <c r="M59" i="1" s="1"/>
  <c r="K59" i="1"/>
  <c r="L59" i="1"/>
  <c r="O59" i="1"/>
  <c r="E13" i="2"/>
  <c r="E14" i="2"/>
  <c r="E15" i="2"/>
  <c r="A67" i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40" i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O85" i="1" l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E43" i="2" l="1"/>
  <c r="E45" i="2"/>
  <c r="E44" i="2"/>
  <c r="J42" i="2"/>
  <c r="K21" i="1" l="1"/>
  <c r="L21" i="1"/>
  <c r="D22" i="2" s="1"/>
  <c r="E22" i="2" s="1"/>
  <c r="E42" i="2" s="1"/>
  <c r="J22" i="1"/>
  <c r="L22" i="1"/>
  <c r="J23" i="1"/>
  <c r="K23" i="1"/>
  <c r="D36" i="2" s="1"/>
  <c r="L23" i="1"/>
  <c r="J24" i="1"/>
  <c r="K24" i="1"/>
  <c r="L24" i="1"/>
  <c r="J25" i="1"/>
  <c r="M25" i="1" s="1"/>
  <c r="L25" i="1"/>
  <c r="M23" i="1" l="1"/>
  <c r="C36" i="2"/>
  <c r="E36" i="2" s="1"/>
  <c r="M22" i="1"/>
  <c r="C26" i="2"/>
  <c r="M24" i="1"/>
  <c r="K22" i="1"/>
  <c r="D26" i="2" s="1"/>
  <c r="K25" i="1"/>
  <c r="B3" i="2"/>
  <c r="E26" i="2" l="1"/>
  <c r="E27" i="2" s="1"/>
  <c r="E8" i="1"/>
  <c r="E17" i="2"/>
  <c r="J61" i="1"/>
  <c r="I61" i="1"/>
  <c r="H61" i="1"/>
  <c r="J34" i="1"/>
  <c r="I34" i="1"/>
  <c r="H34" i="1"/>
  <c r="D27" i="2" l="1"/>
  <c r="C27" i="2"/>
  <c r="D43" i="2"/>
  <c r="D44" i="2"/>
  <c r="D45" i="2"/>
  <c r="D42" i="2"/>
  <c r="L85" i="1"/>
  <c r="K85" i="1"/>
  <c r="L84" i="1"/>
  <c r="K84" i="1"/>
  <c r="L83" i="1"/>
  <c r="K83" i="1"/>
  <c r="L82" i="1"/>
  <c r="K82" i="1"/>
  <c r="L81" i="1"/>
  <c r="K81" i="1"/>
  <c r="L80" i="1"/>
  <c r="K80" i="1"/>
  <c r="L79" i="1"/>
  <c r="L78" i="1"/>
  <c r="K78" i="1"/>
  <c r="L77" i="1"/>
  <c r="K77" i="1"/>
  <c r="L76" i="1"/>
  <c r="L75" i="1"/>
  <c r="K75" i="1"/>
  <c r="L74" i="1"/>
  <c r="L73" i="1"/>
  <c r="L72" i="1"/>
  <c r="L71" i="1"/>
  <c r="K71" i="1"/>
  <c r="L70" i="1"/>
  <c r="L69" i="1"/>
  <c r="K69" i="1"/>
  <c r="L68" i="1"/>
  <c r="L67" i="1"/>
  <c r="L66" i="1"/>
  <c r="L58" i="1"/>
  <c r="K58" i="1"/>
  <c r="L57" i="1"/>
  <c r="K57" i="1"/>
  <c r="L56" i="1"/>
  <c r="K56" i="1"/>
  <c r="L55" i="1"/>
  <c r="K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A30" i="2"/>
  <c r="A20" i="2"/>
  <c r="J85" i="1"/>
  <c r="M85" i="1" s="1"/>
  <c r="J84" i="1"/>
  <c r="M84" i="1" s="1"/>
  <c r="J83" i="1"/>
  <c r="M83" i="1" s="1"/>
  <c r="J82" i="1"/>
  <c r="M82" i="1" s="1"/>
  <c r="J81" i="1"/>
  <c r="M81" i="1" s="1"/>
  <c r="J80" i="1"/>
  <c r="M80" i="1" s="1"/>
  <c r="J79" i="1"/>
  <c r="M79" i="1" s="1"/>
  <c r="J78" i="1"/>
  <c r="M78" i="1" s="1"/>
  <c r="J77" i="1"/>
  <c r="M77" i="1" s="1"/>
  <c r="J76" i="1"/>
  <c r="M76" i="1" s="1"/>
  <c r="J75" i="1"/>
  <c r="M75" i="1" s="1"/>
  <c r="J74" i="1"/>
  <c r="M74" i="1" s="1"/>
  <c r="J73" i="1"/>
  <c r="M73" i="1" s="1"/>
  <c r="J72" i="1"/>
  <c r="M72" i="1" s="1"/>
  <c r="J71" i="1"/>
  <c r="M71" i="1" s="1"/>
  <c r="J70" i="1"/>
  <c r="M70" i="1" s="1"/>
  <c r="J69" i="1"/>
  <c r="M69" i="1" s="1"/>
  <c r="J68" i="1"/>
  <c r="J67" i="1"/>
  <c r="J66" i="1"/>
  <c r="J58" i="1"/>
  <c r="M58" i="1" s="1"/>
  <c r="J57" i="1"/>
  <c r="M57" i="1" s="1"/>
  <c r="J56" i="1"/>
  <c r="M56" i="1" s="1"/>
  <c r="J55" i="1"/>
  <c r="M55" i="1" s="1"/>
  <c r="J54" i="1"/>
  <c r="M54" i="1" s="1"/>
  <c r="J53" i="1"/>
  <c r="M53" i="1" s="1"/>
  <c r="J52" i="1"/>
  <c r="M52" i="1" s="1"/>
  <c r="J51" i="1"/>
  <c r="M51" i="1" s="1"/>
  <c r="J50" i="1"/>
  <c r="M50" i="1" s="1"/>
  <c r="J49" i="1"/>
  <c r="M49" i="1" s="1"/>
  <c r="J48" i="1"/>
  <c r="M48" i="1" s="1"/>
  <c r="J47" i="1"/>
  <c r="M47" i="1" s="1"/>
  <c r="J46" i="1"/>
  <c r="M46" i="1" s="1"/>
  <c r="J45" i="1"/>
  <c r="M45" i="1" s="1"/>
  <c r="J44" i="1"/>
  <c r="M44" i="1" s="1"/>
  <c r="J43" i="1"/>
  <c r="M43" i="1" s="1"/>
  <c r="J42" i="1"/>
  <c r="M42" i="1" s="1"/>
  <c r="J41" i="1"/>
  <c r="M41" i="1" s="1"/>
  <c r="J40" i="1"/>
  <c r="M40" i="1" s="1"/>
  <c r="J39" i="1"/>
  <c r="M39" i="1" s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12" i="1"/>
  <c r="I26" i="2" l="1"/>
  <c r="M67" i="1"/>
  <c r="I16" i="2"/>
  <c r="M66" i="1"/>
  <c r="H62" i="1"/>
  <c r="I36" i="2"/>
  <c r="M68" i="1"/>
  <c r="J62" i="1" s="1"/>
  <c r="E35" i="1"/>
  <c r="I35" i="1"/>
  <c r="J35" i="1"/>
  <c r="K74" i="1"/>
  <c r="K79" i="1"/>
  <c r="K76" i="1"/>
  <c r="K53" i="1"/>
  <c r="K49" i="1"/>
  <c r="K47" i="1"/>
  <c r="K51" i="1"/>
  <c r="K48" i="1"/>
  <c r="K50" i="1"/>
  <c r="K52" i="1"/>
  <c r="K54" i="1"/>
  <c r="K73" i="1"/>
  <c r="K72" i="1"/>
  <c r="K70" i="1"/>
  <c r="K46" i="1"/>
  <c r="K45" i="1"/>
  <c r="K44" i="1"/>
  <c r="K43" i="1"/>
  <c r="K68" i="1"/>
  <c r="K67" i="1"/>
  <c r="K66" i="1"/>
  <c r="K42" i="1"/>
  <c r="D17" i="2"/>
  <c r="K41" i="1"/>
  <c r="K39" i="1"/>
  <c r="K40" i="1"/>
  <c r="G1" i="2"/>
  <c r="E1" i="3"/>
  <c r="G37" i="2" l="1"/>
  <c r="I37" i="2"/>
  <c r="G27" i="2"/>
  <c r="I27" i="2"/>
  <c r="I17" i="2"/>
  <c r="I62" i="1"/>
  <c r="E62" i="1"/>
  <c r="J45" i="2"/>
  <c r="J44" i="2"/>
  <c r="J43" i="2"/>
  <c r="H45" i="2"/>
  <c r="H44" i="2"/>
  <c r="H43" i="2"/>
  <c r="H42" i="2"/>
  <c r="F45" i="2"/>
  <c r="F44" i="2"/>
  <c r="F43" i="2"/>
  <c r="B5" i="3"/>
  <c r="B4" i="3"/>
  <c r="B3" i="3"/>
  <c r="I45" i="2" l="1"/>
  <c r="I44" i="2"/>
  <c r="I43" i="2"/>
  <c r="I42" i="2"/>
  <c r="B45" i="2"/>
  <c r="B44" i="2"/>
  <c r="B43" i="2"/>
  <c r="B42" i="2"/>
  <c r="J47" i="2"/>
  <c r="H47" i="2"/>
  <c r="F47" i="2"/>
  <c r="B37" i="2"/>
  <c r="G45" i="2" l="1"/>
  <c r="G44" i="2"/>
  <c r="G43" i="2"/>
  <c r="C45" i="2"/>
  <c r="B47" i="2"/>
  <c r="B27" i="2"/>
  <c r="B5" i="2"/>
  <c r="B4" i="2"/>
  <c r="B17" i="2" l="1"/>
  <c r="C37" i="2" l="1"/>
  <c r="C43" i="2"/>
  <c r="C44" i="2"/>
  <c r="B6" i="2" l="1"/>
  <c r="B6" i="3"/>
  <c r="I46" i="2"/>
  <c r="I6" i="1"/>
  <c r="C42" i="2"/>
  <c r="C46" i="2"/>
  <c r="G46" i="2"/>
  <c r="I7" i="1"/>
  <c r="C17" i="2"/>
  <c r="I5" i="1" s="1"/>
  <c r="E37" i="2" l="1"/>
  <c r="E46" i="2"/>
  <c r="E47" i="2" s="1"/>
  <c r="I47" i="2"/>
  <c r="D46" i="2"/>
  <c r="D47" i="2" s="1"/>
  <c r="G53" i="2" s="1"/>
  <c r="D37" i="2"/>
  <c r="C47" i="2"/>
  <c r="G42" i="2"/>
  <c r="G17" i="2"/>
  <c r="K50" i="2" l="1"/>
  <c r="C50" i="2"/>
  <c r="G47" i="2"/>
  <c r="G50" i="2" s="1"/>
  <c r="I53" i="2" l="1"/>
  <c r="C53" i="2"/>
  <c r="A26" i="1" l="1"/>
  <c r="A27" i="1" s="1"/>
  <c r="A28" i="1" s="1"/>
  <c r="A29" i="1" s="1"/>
  <c r="A30" i="1" s="1"/>
  <c r="A31" i="1" s="1"/>
  <c r="A32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Append1" description="Connection to the 'Append1' query in the workbook." type="5" refreshedVersion="6" background="1" saveData="1">
    <dbPr connection="Provider=Microsoft.Mashup.OleDb.1;Data Source=$Workbook$;Location=Append1;Extended Properties=&quot;&quot;" command="SELECT * FROM [Append1]"/>
  </connection>
  <connection id="2" xr16:uid="{00000000-0015-0000-FFFF-FFFF01000000}" keepAlive="1" name="Query - FY2022_2023" description="Connection to the 'FY2022_2023' query in the workbook." type="5" refreshedVersion="0" background="1">
    <dbPr connection="Provider=Microsoft.Mashup.OleDb.1;Data Source=$Workbook$;Location=FY2022_2023;Extended Properties=&quot;&quot;" command="SELECT * FROM [FY2022_2023]"/>
  </connection>
  <connection id="3" xr16:uid="{00000000-0015-0000-FFFF-FFFF02000000}" keepAlive="1" name="Query - FY2023_2024" description="Connection to the 'FY2023_2024' query in the workbook." type="5" refreshedVersion="0" background="1">
    <dbPr connection="Provider=Microsoft.Mashup.OleDb.1;Data Source=$Workbook$;Location=FY2023_2024;Extended Properties=&quot;&quot;" command="SELECT * FROM [FY2023_2024]"/>
  </connection>
  <connection id="4" xr16:uid="{00000000-0015-0000-FFFF-FFFF03000000}" keepAlive="1" name="Query - FY2024_2025" description="Connection to the 'FY2024_2025' query in the workbook." type="5" refreshedVersion="0" background="1">
    <dbPr connection="Provider=Microsoft.Mashup.OleDb.1;Data Source=$Workbook$;Location=FY2024_2025;Extended Properties=&quot;&quot;" command="SELECT * FROM [FY2024_2025]"/>
  </connection>
</connections>
</file>

<file path=xl/sharedStrings.xml><?xml version="1.0" encoding="utf-8"?>
<sst xmlns="http://schemas.openxmlformats.org/spreadsheetml/2006/main" count="576" uniqueCount="133">
  <si>
    <t>Project Title</t>
  </si>
  <si>
    <t>Legend</t>
  </si>
  <si>
    <t>Principal Investigator</t>
  </si>
  <si>
    <t xml:space="preserve">Enter text/numbers </t>
  </si>
  <si>
    <t>Organization/Recipient</t>
  </si>
  <si>
    <t>Auto calculated/locked</t>
  </si>
  <si>
    <t>Total Request</t>
  </si>
  <si>
    <t>A</t>
  </si>
  <si>
    <t>B</t>
  </si>
  <si>
    <t>C</t>
  </si>
  <si>
    <t>D</t>
  </si>
  <si>
    <t>E</t>
  </si>
  <si>
    <t>F</t>
  </si>
  <si>
    <t>G</t>
  </si>
  <si>
    <t>H</t>
  </si>
  <si>
    <t>(if applicable)</t>
  </si>
  <si>
    <t>Do not modify this column; this is auto filled from Budget Table 1</t>
  </si>
  <si>
    <t>Do not modify this column; this is auto filled from Budget Table 3</t>
  </si>
  <si>
    <t xml:space="preserve">Travel </t>
  </si>
  <si>
    <t xml:space="preserve">Administration Fee (maximum 15%)  </t>
  </si>
  <si>
    <t>TOTALS</t>
  </si>
  <si>
    <t>Proposal Title</t>
  </si>
  <si>
    <t>Proposed Funding Recipients</t>
  </si>
  <si>
    <t>Subtotal Request</t>
  </si>
  <si>
    <t>Project Leader</t>
  </si>
  <si>
    <t>Affiliation</t>
  </si>
  <si>
    <t>Recipient 1</t>
  </si>
  <si>
    <t>Recipient 2</t>
  </si>
  <si>
    <t>Administrative Fee Rate</t>
  </si>
  <si>
    <t>Recipient 3</t>
  </si>
  <si>
    <t>*Please Contact NCP Secretariat if experiencing technical issues</t>
  </si>
  <si>
    <t>Budget Line Item</t>
  </si>
  <si>
    <r>
      <rPr>
        <b/>
        <sz val="12"/>
        <rFont val="Calibri"/>
        <family val="2"/>
        <scheme val="minor"/>
      </rPr>
      <t>Project ID</t>
    </r>
    <r>
      <rPr>
        <b/>
        <sz val="10"/>
        <rFont val="Arial"/>
        <family val="2"/>
      </rPr>
      <t xml:space="preserve">
</t>
    </r>
    <r>
      <rPr>
        <sz val="10"/>
        <rFont val="Calibri"/>
        <family val="2"/>
        <scheme val="minor"/>
      </rPr>
      <t>(Administrative purposes only, will be filled in by Secretariat)</t>
    </r>
  </si>
  <si>
    <t xml:space="preserve">Subtotal → </t>
  </si>
  <si>
    <t xml:space="preserve">Other Costs </t>
  </si>
  <si>
    <t xml:space="preserve">Professional Fees and Services </t>
  </si>
  <si>
    <t xml:space="preserve">Equipment and Facilities </t>
  </si>
  <si>
    <t>Pick from Drop Down List</t>
  </si>
  <si>
    <t>Class of Expenditures</t>
  </si>
  <si>
    <t>Details</t>
  </si>
  <si>
    <t>Source/Funding Organization (other than NCP)</t>
  </si>
  <si>
    <t>Type of Contribution (i.e. In-kind or Cash Contribution)</t>
  </si>
  <si>
    <t>Amount</t>
  </si>
  <si>
    <t>I</t>
  </si>
  <si>
    <t>a</t>
  </si>
  <si>
    <t>b</t>
  </si>
  <si>
    <t>year</t>
  </si>
  <si>
    <t>project</t>
  </si>
  <si>
    <t>2022-2023</t>
  </si>
  <si>
    <t>2023-2024</t>
  </si>
  <si>
    <t>Name</t>
  </si>
  <si>
    <t>J</t>
  </si>
  <si>
    <t>K</t>
  </si>
  <si>
    <t>Professional Fees and Services</t>
  </si>
  <si>
    <t>Equipment and Facilities</t>
  </si>
  <si>
    <t>Approximately what percentage (%) of budget line item resources are devoted to plastics work</t>
  </si>
  <si>
    <t>Total</t>
  </si>
  <si>
    <t>Total Plastics funds requested over 3 years</t>
  </si>
  <si>
    <t>Plastics Admin Fee</t>
  </si>
  <si>
    <t>Plastic subtotal (not including admin fee)</t>
  </si>
  <si>
    <t>Travel</t>
  </si>
  <si>
    <t>Other Costs</t>
  </si>
  <si>
    <t>X-00</t>
  </si>
  <si>
    <t>Applicant to enter text/value</t>
  </si>
  <si>
    <t xml:space="preserve">Automatic calculation (not editable)
</t>
  </si>
  <si>
    <t>Drop down list: Applicant to select one option</t>
  </si>
  <si>
    <t>LEGEND</t>
  </si>
  <si>
    <t>no</t>
  </si>
  <si>
    <t>yes</t>
  </si>
  <si>
    <t>Recipient Organization</t>
  </si>
  <si>
    <t>2024-2025</t>
  </si>
  <si>
    <r>
      <t xml:space="preserve">Details
</t>
    </r>
    <r>
      <rPr>
        <sz val="12"/>
        <rFont val="Calibri"/>
        <family val="2"/>
        <scheme val="minor"/>
      </rPr>
      <t>(</t>
    </r>
    <r>
      <rPr>
        <sz val="10"/>
        <rFont val="Calibri"/>
        <family val="2"/>
        <scheme val="minor"/>
      </rPr>
      <t>Enter details about the budget item and provide justification(s) as needed)</t>
    </r>
  </si>
  <si>
    <r>
      <t xml:space="preserve">Administrative Fee Eligible (Yes/No)
</t>
    </r>
    <r>
      <rPr>
        <sz val="10"/>
        <rFont val="Calibri"/>
        <family val="2"/>
        <scheme val="minor"/>
      </rPr>
      <t>(Indicate if the Expenditure is subject to an administrative fee from your organization)</t>
    </r>
  </si>
  <si>
    <r>
      <t xml:space="preserve">Administrative Fee
</t>
    </r>
    <r>
      <rPr>
        <sz val="10"/>
        <rFont val="Calibri"/>
        <family val="2"/>
        <scheme val="minor"/>
      </rPr>
      <t>(This field is auto-calculated based on the value you entered in the administrative fee field and the funds being requested)</t>
    </r>
  </si>
  <si>
    <r>
      <t xml:space="preserve">Subtotal
</t>
    </r>
    <r>
      <rPr>
        <sz val="10"/>
        <rFont val="Calibri"/>
        <family val="2"/>
        <scheme val="minor"/>
      </rPr>
      <t>(This field is auto calculated and is the sum of the administrative fee field and the funds being requested)</t>
    </r>
  </si>
  <si>
    <r>
      <t xml:space="preserve">Recipients
(1, 2, 3)
</t>
    </r>
    <r>
      <rPr>
        <sz val="10"/>
        <rFont val="Calibri"/>
        <family val="2"/>
        <scheme val="minor"/>
      </rPr>
      <t>(If more than one Project Leader, indicate who would be recipient of funds for this budget item)</t>
    </r>
  </si>
  <si>
    <t>Request Status</t>
  </si>
  <si>
    <t>Funds being requested
(Enter the amount of funding requested before admin fees are applied)</t>
  </si>
  <si>
    <t>Class of Expenditures
(Choose a class of expenditure from the drop down list)
i.e. Profesional Fees and Services, Equipment and Facilities, Travel, COVID-19 costs, Other costs</t>
  </si>
  <si>
    <t>Details
(Enter details about the budget item and provide justification(s) as needed)</t>
  </si>
  <si>
    <t>Administrative Fee Eligible (Yes/No)
(Indicate if the Expenditure is subject to an administrative fee from your organization)</t>
  </si>
  <si>
    <t>Is this budget item for plastics work?  (Yes/No)
(indicate yes or no)</t>
  </si>
  <si>
    <t>Administrative Fee
(This field is auto-calculated based on the value you entered in the administrative fee field and the funds being requested)</t>
  </si>
  <si>
    <t>Subtotal
(This field is auto calculated and is the sum of the administrative fee field and the funds being requested)</t>
  </si>
  <si>
    <t>Recipients
(1, 2, 3)
(If more than one Project Leader, indicate who would be recipient of funds for this budget item)</t>
  </si>
  <si>
    <t>Vulnerability to ongoing COVID-19 related restrictions (ratings include: none, low, medium, high. Description of ratings is found in the CFP)</t>
  </si>
  <si>
    <t>Invalid Recipient</t>
  </si>
  <si>
    <t>2024-2026</t>
  </si>
  <si>
    <t>2023-2025</t>
  </si>
  <si>
    <t>Column1</t>
  </si>
  <si>
    <t>Column2</t>
  </si>
  <si>
    <r>
      <t xml:space="preserve">Class of Expenditures
</t>
    </r>
    <r>
      <rPr>
        <sz val="12"/>
        <rFont val="Calibri"/>
        <family val="2"/>
        <scheme val="minor"/>
      </rPr>
      <t>(</t>
    </r>
    <r>
      <rPr>
        <sz val="10"/>
        <rFont val="Calibri"/>
        <family val="2"/>
        <scheme val="minor"/>
      </rPr>
      <t>Choose a class of expenditure from the drop down list)
i.e. Profesional Fees and Services, Equipment and Facilities, Travel, Other costs</t>
    </r>
  </si>
  <si>
    <t>Other Funding Sources (2026-2027)</t>
  </si>
  <si>
    <t>N</t>
  </si>
  <si>
    <t>Class of Expenditures
TOTAL</t>
  </si>
  <si>
    <t>Total Regular funds requested over 3 years</t>
  </si>
  <si>
    <t>Other sources of funds (only shown in TOTAL below)</t>
  </si>
  <si>
    <t xml:space="preserve">Total NCP Funds 
Requested over 3 years </t>
  </si>
  <si>
    <r>
      <t xml:space="preserve">Is this budget item for plastics work?  (Yes/No)
</t>
    </r>
    <r>
      <rPr>
        <sz val="12"/>
        <rFont val="Calibri"/>
        <family val="2"/>
        <scheme val="minor"/>
      </rPr>
      <t>(indicate yes or no)</t>
    </r>
  </si>
  <si>
    <r>
      <t xml:space="preserve">Recipient Affiliation
</t>
    </r>
    <r>
      <rPr>
        <sz val="12"/>
        <rFont val="Calibri"/>
        <family val="2"/>
        <scheme val="minor"/>
      </rPr>
      <t>(autofilled)</t>
    </r>
  </si>
  <si>
    <t>Total 2027-2028 Funding Request</t>
  </si>
  <si>
    <t>Other sources of funds
FY 27-28</t>
  </si>
  <si>
    <t>Other Funding Sources (2027-2028)</t>
  </si>
  <si>
    <t>FILL IN</t>
  </si>
  <si>
    <t>Other Funding Sources (2028-2029)</t>
  </si>
  <si>
    <r>
      <rPr>
        <b/>
        <sz val="18"/>
        <rFont val="Calibri"/>
        <family val="2"/>
        <scheme val="minor"/>
      </rPr>
      <t>Northern Contaminants Program</t>
    </r>
    <r>
      <rPr>
        <b/>
        <sz val="16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 xml:space="preserve">
Call for Proposals 2026-2027
</t>
    </r>
    <r>
      <rPr>
        <b/>
        <sz val="11"/>
        <rFont val="Calibri"/>
        <family val="2"/>
        <scheme val="minor"/>
      </rPr>
      <t>Budget Table 2 - Summary</t>
    </r>
  </si>
  <si>
    <t>Future TOTAL NCP funds being requested
FY 28-29</t>
  </si>
  <si>
    <t>Other sources of funds
FY 28-29</t>
  </si>
  <si>
    <t>Future TOTAL NCP funds being requested
FY 27-28</t>
  </si>
  <si>
    <t>TOTAL NCP funds being requested
FY 26-27</t>
  </si>
  <si>
    <t>Plastics funds being requested FY 26-27</t>
  </si>
  <si>
    <t>Regular funds being requested FY 26-27</t>
  </si>
  <si>
    <t>Other sources of funds FY 26-27</t>
  </si>
  <si>
    <t>NCP Funds Requested - Year 3 (2028-2029)</t>
  </si>
  <si>
    <t>Total 2028-2029 Funding Request</t>
  </si>
  <si>
    <t>NCP Funds Requested - Year 2 (2027-2028)</t>
  </si>
  <si>
    <t>Total 2026-2027 Funding  Request</t>
  </si>
  <si>
    <t>NCP Funds Requested - Year 1 (2026-2027)</t>
  </si>
  <si>
    <t>Column3</t>
  </si>
  <si>
    <t>Column4</t>
  </si>
  <si>
    <t>Other sources of funds 27-28 (only shown in TOTAL below)</t>
  </si>
  <si>
    <t>Other sources of funds 26-27 (only shown in TOTAL below)</t>
  </si>
  <si>
    <t>NCP funds received
Fiscal Year (FY) 25-26</t>
  </si>
  <si>
    <t>NCP funds received
FY 25-26</t>
  </si>
  <si>
    <r>
      <rPr>
        <b/>
        <sz val="11"/>
        <color theme="1"/>
        <rFont val="Calibri Light"/>
        <family val="2"/>
        <scheme val="major"/>
      </rPr>
      <t>Total Value of Project by Fiscal Year (2026-2027)</t>
    </r>
    <r>
      <rPr>
        <sz val="11"/>
        <color theme="1"/>
        <rFont val="Calibri"/>
        <family val="2"/>
        <scheme val="minor"/>
      </rPr>
      <t xml:space="preserve">
(Sum of requested funds and other sources of funds)</t>
    </r>
  </si>
  <si>
    <r>
      <t xml:space="preserve">Total Value of Project by Fiscal Year (2027-2028)
</t>
    </r>
    <r>
      <rPr>
        <sz val="11"/>
        <color theme="1"/>
        <rFont val="Calibri Light"/>
        <family val="2"/>
        <scheme val="major"/>
      </rPr>
      <t>(Sum of requested funds and other sources of funds)</t>
    </r>
  </si>
  <si>
    <r>
      <t xml:space="preserve">Total Value of Project by Fiscal 
Year (2028-2029)
</t>
    </r>
    <r>
      <rPr>
        <sz val="11"/>
        <color theme="1"/>
        <rFont val="Calibri Light"/>
        <family val="2"/>
        <scheme val="major"/>
      </rPr>
      <t>(Sum of requested funds and other sources of funds)</t>
    </r>
  </si>
  <si>
    <t>Do not modify this column; this is auto filled from information above</t>
  </si>
  <si>
    <t>Northern Contaminants Program 
Call for Proposals 2026-2027
Budget Table 1 - Detailed Request</t>
  </si>
  <si>
    <t>Affiliation(s)</t>
  </si>
  <si>
    <t>Enter Name</t>
  </si>
  <si>
    <t>Enter Affiliation</t>
  </si>
  <si>
    <t>Northern Contaminants Program 
Call for Proposals 2026-2027
Budget Table 3 - Other Sources of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</si>
</sst>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sz val="26"/>
      <name val="Calibri"/>
      <family val="2"/>
      <scheme val="minor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1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4" fillId="8" borderId="0" applyNumberFormat="0" applyBorder="0" applyAlignment="0" applyProtection="0"/>
    <xf numFmtId="0" fontId="15" fillId="9" borderId="0" applyNumberFormat="0" applyBorder="0" applyAlignment="0" applyProtection="0"/>
    <xf numFmtId="0" fontId="16" fillId="10" borderId="30" applyNumberFormat="0" applyAlignment="0" applyProtection="0"/>
  </cellStyleXfs>
  <cellXfs count="211">
    <xf numFmtId="0" fontId="0" fillId="0" borderId="0" xfId="0"/>
    <xf numFmtId="49" fontId="7" fillId="0" borderId="0" xfId="0" applyNumberFormat="1" applyFont="1" applyAlignment="1">
      <alignment horizontal="right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2" fillId="0" borderId="2" xfId="0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4" borderId="4" xfId="0" applyFill="1" applyBorder="1"/>
    <xf numFmtId="0" fontId="0" fillId="0" borderId="5" xfId="0" applyBorder="1"/>
    <xf numFmtId="0" fontId="0" fillId="3" borderId="6" xfId="0" applyFill="1" applyBorder="1"/>
    <xf numFmtId="0" fontId="2" fillId="0" borderId="1" xfId="0" applyFont="1" applyBorder="1" applyAlignment="1">
      <alignment horizontal="right"/>
    </xf>
    <xf numFmtId="0" fontId="0" fillId="0" borderId="0" xfId="0" applyProtection="1">
      <protection locked="0"/>
    </xf>
    <xf numFmtId="165" fontId="0" fillId="4" borderId="3" xfId="0" applyNumberFormat="1" applyFill="1" applyBorder="1" applyProtection="1">
      <protection locked="0"/>
    </xf>
    <xf numFmtId="0" fontId="0" fillId="4" borderId="3" xfId="0" applyFill="1" applyBorder="1" applyAlignment="1" applyProtection="1">
      <alignment wrapText="1"/>
      <protection locked="0"/>
    </xf>
    <xf numFmtId="0" fontId="0" fillId="4" borderId="3" xfId="0" applyFill="1" applyBorder="1" applyProtection="1">
      <protection locked="0"/>
    </xf>
    <xf numFmtId="0" fontId="0" fillId="7" borderId="3" xfId="0" applyFill="1" applyBorder="1" applyProtection="1">
      <protection locked="0"/>
    </xf>
    <xf numFmtId="44" fontId="0" fillId="4" borderId="3" xfId="1" applyFont="1" applyFill="1" applyBorder="1" applyProtection="1">
      <protection locked="0"/>
    </xf>
    <xf numFmtId="0" fontId="7" fillId="2" borderId="1" xfId="0" applyFont="1" applyFill="1" applyBorder="1" applyAlignment="1">
      <alignment horizontal="right" wrapText="1"/>
    </xf>
    <xf numFmtId="0" fontId="0" fillId="7" borderId="3" xfId="0" applyFill="1" applyBorder="1" applyAlignment="1" applyProtection="1">
      <alignment horizontal="center" vertical="center"/>
      <protection locked="0"/>
    </xf>
    <xf numFmtId="0" fontId="0" fillId="7" borderId="24" xfId="0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0" fillId="4" borderId="2" xfId="0" applyNumberFormat="1" applyFill="1" applyBorder="1" applyAlignment="1" applyProtection="1">
      <alignment wrapText="1"/>
      <protection locked="0"/>
    </xf>
    <xf numFmtId="0" fontId="0" fillId="2" borderId="27" xfId="0" applyFill="1" applyBorder="1" applyAlignment="1" applyProtection="1">
      <alignment vertical="center" wrapText="1"/>
      <protection locked="0"/>
    </xf>
    <xf numFmtId="0" fontId="7" fillId="0" borderId="0" xfId="0" applyFont="1" applyAlignment="1">
      <alignment horizontal="right" wrapText="1"/>
    </xf>
    <xf numFmtId="0" fontId="0" fillId="0" borderId="0" xfId="0" applyAlignment="1">
      <alignment horizontal="center" vertical="center"/>
    </xf>
    <xf numFmtId="165" fontId="0" fillId="4" borderId="24" xfId="0" applyNumberFormat="1" applyFill="1" applyBorder="1" applyProtection="1">
      <protection locked="0"/>
    </xf>
    <xf numFmtId="0" fontId="9" fillId="0" borderId="1" xfId="0" applyFont="1" applyBorder="1" applyAlignment="1">
      <alignment horizontal="center" vertical="top" wrapText="1"/>
    </xf>
    <xf numFmtId="0" fontId="0" fillId="4" borderId="26" xfId="0" applyFill="1" applyBorder="1" applyAlignment="1" applyProtection="1">
      <alignment vertical="center" wrapText="1"/>
      <protection locked="0"/>
    </xf>
    <xf numFmtId="0" fontId="7" fillId="2" borderId="1" xfId="0" applyFont="1" applyFill="1" applyBorder="1" applyAlignment="1" applyProtection="1">
      <alignment horizontal="right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2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0" fillId="0" borderId="15" xfId="0" applyBorder="1" applyProtection="1">
      <protection locked="0"/>
    </xf>
    <xf numFmtId="0" fontId="0" fillId="0" borderId="4" xfId="0" applyBorder="1" applyProtection="1">
      <protection locked="0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1" xfId="0" applyBorder="1"/>
    <xf numFmtId="0" fontId="9" fillId="0" borderId="1" xfId="0" applyFont="1" applyBorder="1" applyAlignment="1">
      <alignment horizontal="right"/>
    </xf>
    <xf numFmtId="0" fontId="0" fillId="0" borderId="0" xfId="0" applyAlignment="1">
      <alignment horizontal="left"/>
    </xf>
    <xf numFmtId="0" fontId="11" fillId="0" borderId="3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9" fillId="0" borderId="22" xfId="0" applyFont="1" applyBorder="1" applyAlignment="1">
      <alignment horizontal="center" vertical="top" wrapText="1"/>
    </xf>
    <xf numFmtId="164" fontId="0" fillId="3" borderId="38" xfId="1" applyNumberFormat="1" applyFont="1" applyFill="1" applyBorder="1" applyProtection="1"/>
    <xf numFmtId="164" fontId="0" fillId="3" borderId="3" xfId="1" applyNumberFormat="1" applyFont="1" applyFill="1" applyBorder="1" applyProtection="1"/>
    <xf numFmtId="164" fontId="0" fillId="3" borderId="36" xfId="1" applyNumberFormat="1" applyFont="1" applyFill="1" applyBorder="1" applyProtection="1"/>
    <xf numFmtId="0" fontId="2" fillId="0" borderId="1" xfId="0" applyFont="1" applyBorder="1" applyAlignment="1">
      <alignment horizontal="center" vertical="center"/>
    </xf>
    <xf numFmtId="164" fontId="9" fillId="3" borderId="29" xfId="0" applyNumberFormat="1" applyFont="1" applyFill="1" applyBorder="1"/>
    <xf numFmtId="0" fontId="2" fillId="0" borderId="0" xfId="0" applyFont="1" applyAlignment="1">
      <alignment horizontal="right"/>
    </xf>
    <xf numFmtId="165" fontId="0" fillId="3" borderId="15" xfId="0" applyNumberFormat="1" applyFill="1" applyBorder="1"/>
    <xf numFmtId="165" fontId="0" fillId="0" borderId="0" xfId="0" applyNumberFormat="1"/>
    <xf numFmtId="164" fontId="0" fillId="3" borderId="37" xfId="1" applyNumberFormat="1" applyFont="1" applyFill="1" applyBorder="1" applyProtection="1"/>
    <xf numFmtId="0" fontId="8" fillId="0" borderId="0" xfId="0" applyFont="1" applyAlignment="1" applyProtection="1">
      <alignment wrapText="1"/>
      <protection locked="0"/>
    </xf>
    <xf numFmtId="0" fontId="8" fillId="0" borderId="0" xfId="0" applyFont="1" applyAlignment="1" applyProtection="1">
      <alignment horizontal="center" wrapText="1"/>
      <protection locked="0"/>
    </xf>
    <xf numFmtId="0" fontId="0" fillId="0" borderId="1" xfId="0" applyBorder="1" applyAlignment="1">
      <alignment horizontal="center"/>
    </xf>
    <xf numFmtId="0" fontId="0" fillId="7" borderId="15" xfId="0" applyFill="1" applyBorder="1"/>
    <xf numFmtId="0" fontId="9" fillId="13" borderId="1" xfId="0" applyFont="1" applyFill="1" applyBorder="1" applyAlignment="1">
      <alignment horizontal="center" vertical="top" wrapText="1"/>
    </xf>
    <xf numFmtId="0" fontId="9" fillId="13" borderId="4" xfId="0" applyFont="1" applyFill="1" applyBorder="1" applyAlignment="1">
      <alignment horizontal="center" vertical="top" wrapText="1"/>
    </xf>
    <xf numFmtId="0" fontId="9" fillId="13" borderId="15" xfId="0" applyFont="1" applyFill="1" applyBorder="1" applyAlignment="1">
      <alignment horizontal="center" vertical="top" wrapText="1"/>
    </xf>
    <xf numFmtId="165" fontId="0" fillId="3" borderId="32" xfId="0" applyNumberFormat="1" applyFill="1" applyBorder="1" applyAlignment="1">
      <alignment horizontal="center"/>
    </xf>
    <xf numFmtId="165" fontId="0" fillId="3" borderId="33" xfId="0" applyNumberFormat="1" applyFill="1" applyBorder="1" applyAlignment="1">
      <alignment horizontal="center"/>
    </xf>
    <xf numFmtId="0" fontId="0" fillId="4" borderId="41" xfId="0" applyFill="1" applyBorder="1" applyAlignment="1" applyProtection="1">
      <alignment wrapText="1"/>
      <protection locked="0"/>
    </xf>
    <xf numFmtId="0" fontId="0" fillId="7" borderId="42" xfId="0" applyFill="1" applyBorder="1" applyAlignment="1" applyProtection="1">
      <alignment horizontal="center"/>
      <protection locked="0"/>
    </xf>
    <xf numFmtId="164" fontId="0" fillId="3" borderId="40" xfId="1" applyNumberFormat="1" applyFont="1" applyFill="1" applyBorder="1" applyProtection="1"/>
    <xf numFmtId="164" fontId="0" fillId="3" borderId="41" xfId="1" applyNumberFormat="1" applyFont="1" applyFill="1" applyBorder="1" applyProtection="1"/>
    <xf numFmtId="0" fontId="18" fillId="6" borderId="6" xfId="0" applyFont="1" applyFill="1" applyBorder="1" applyProtection="1">
      <protection locked="0"/>
    </xf>
    <xf numFmtId="0" fontId="12" fillId="6" borderId="4" xfId="0" applyFont="1" applyFill="1" applyBorder="1" applyAlignment="1">
      <alignment horizontal="center" vertical="top" wrapText="1"/>
    </xf>
    <xf numFmtId="0" fontId="12" fillId="6" borderId="6" xfId="0" applyFont="1" applyFill="1" applyBorder="1" applyAlignment="1">
      <alignment horizontal="center" vertical="top" wrapText="1"/>
    </xf>
    <xf numFmtId="165" fontId="0" fillId="4" borderId="41" xfId="0" applyNumberFormat="1" applyFill="1" applyBorder="1" applyProtection="1">
      <protection locked="0"/>
    </xf>
    <xf numFmtId="164" fontId="0" fillId="3" borderId="43" xfId="1" applyNumberFormat="1" applyFont="1" applyFill="1" applyBorder="1" applyProtection="1"/>
    <xf numFmtId="164" fontId="0" fillId="3" borderId="1" xfId="1" applyNumberFormat="1" applyFont="1" applyFill="1" applyBorder="1" applyAlignment="1">
      <alignment horizontal="center" vertical="top" wrapText="1"/>
    </xf>
    <xf numFmtId="0" fontId="0" fillId="0" borderId="0" xfId="0" applyAlignment="1" applyProtection="1">
      <alignment wrapText="1"/>
      <protection locked="0"/>
    </xf>
    <xf numFmtId="165" fontId="0" fillId="0" borderId="0" xfId="1" applyNumberFormat="1" applyFont="1" applyFill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164" fontId="0" fillId="0" borderId="0" xfId="1" applyNumberFormat="1" applyFont="1" applyFill="1" applyBorder="1" applyProtection="1"/>
    <xf numFmtId="165" fontId="0" fillId="0" borderId="0" xfId="0" applyNumberFormat="1" applyProtection="1">
      <protection locked="0"/>
    </xf>
    <xf numFmtId="164" fontId="20" fillId="3" borderId="43" xfId="1" applyNumberFormat="1" applyFont="1" applyFill="1" applyBorder="1" applyProtection="1"/>
    <xf numFmtId="164" fontId="20" fillId="3" borderId="41" xfId="1" applyNumberFormat="1" applyFont="1" applyFill="1" applyBorder="1" applyProtection="1"/>
    <xf numFmtId="164" fontId="20" fillId="3" borderId="40" xfId="1" applyNumberFormat="1" applyFont="1" applyFill="1" applyBorder="1" applyProtection="1"/>
    <xf numFmtId="0" fontId="0" fillId="0" borderId="0" xfId="0" applyAlignment="1">
      <alignment wrapText="1"/>
    </xf>
    <xf numFmtId="49" fontId="0" fillId="3" borderId="47" xfId="0" applyNumberFormat="1" applyFill="1" applyBorder="1"/>
    <xf numFmtId="49" fontId="0" fillId="3" borderId="48" xfId="0" applyNumberFormat="1" applyFill="1" applyBorder="1"/>
    <xf numFmtId="44" fontId="0" fillId="3" borderId="27" xfId="1" applyFont="1" applyFill="1" applyBorder="1" applyProtection="1"/>
    <xf numFmtId="0" fontId="7" fillId="2" borderId="22" xfId="0" applyFont="1" applyFill="1" applyBorder="1" applyAlignment="1" applyProtection="1">
      <alignment horizontal="right" wrapText="1"/>
      <protection locked="0"/>
    </xf>
    <xf numFmtId="0" fontId="8" fillId="0" borderId="1" xfId="0" applyFont="1" applyBorder="1" applyAlignment="1">
      <alignment vertical="center" wrapText="1"/>
    </xf>
    <xf numFmtId="49" fontId="0" fillId="3" borderId="47" xfId="0" applyNumberFormat="1" applyFill="1" applyBorder="1" applyAlignment="1">
      <alignment wrapText="1"/>
    </xf>
    <xf numFmtId="49" fontId="0" fillId="3" borderId="48" xfId="0" applyNumberFormat="1" applyFill="1" applyBorder="1" applyAlignment="1">
      <alignment wrapText="1"/>
    </xf>
    <xf numFmtId="164" fontId="0" fillId="3" borderId="27" xfId="1" applyNumberFormat="1" applyFont="1" applyFill="1" applyBorder="1"/>
    <xf numFmtId="0" fontId="0" fillId="0" borderId="31" xfId="0" applyBorder="1" applyProtection="1">
      <protection locked="0"/>
    </xf>
    <xf numFmtId="0" fontId="2" fillId="6" borderId="44" xfId="0" applyFont="1" applyFill="1" applyBorder="1" applyAlignment="1">
      <alignment horizontal="center" vertical="center"/>
    </xf>
    <xf numFmtId="0" fontId="2" fillId="6" borderId="45" xfId="0" applyFont="1" applyFill="1" applyBorder="1" applyAlignment="1">
      <alignment horizontal="center" vertical="center"/>
    </xf>
    <xf numFmtId="0" fontId="2" fillId="6" borderId="46" xfId="0" applyFont="1" applyFill="1" applyBorder="1" applyAlignment="1">
      <alignment horizontal="center" vertical="center"/>
    </xf>
    <xf numFmtId="0" fontId="2" fillId="0" borderId="23" xfId="0" applyFont="1" applyBorder="1"/>
    <xf numFmtId="0" fontId="2" fillId="0" borderId="47" xfId="0" applyFont="1" applyBorder="1"/>
    <xf numFmtId="0" fontId="0" fillId="4" borderId="25" xfId="0" applyFill="1" applyBorder="1" applyAlignment="1" applyProtection="1">
      <alignment vertical="center" wrapText="1"/>
      <protection locked="0"/>
    </xf>
    <xf numFmtId="0" fontId="0" fillId="2" borderId="48" xfId="0" applyFill="1" applyBorder="1" applyAlignment="1" applyProtection="1">
      <alignment vertical="center" wrapText="1"/>
      <protection locked="0"/>
    </xf>
    <xf numFmtId="0" fontId="0" fillId="0" borderId="5" xfId="0" applyBorder="1" applyProtection="1">
      <protection locked="0"/>
    </xf>
    <xf numFmtId="164" fontId="20" fillId="3" borderId="38" xfId="1" applyNumberFormat="1" applyFont="1" applyFill="1" applyBorder="1" applyProtection="1"/>
    <xf numFmtId="164" fontId="20" fillId="3" borderId="3" xfId="1" applyNumberFormat="1" applyFont="1" applyFill="1" applyBorder="1" applyProtection="1"/>
    <xf numFmtId="0" fontId="9" fillId="12" borderId="28" xfId="0" applyFont="1" applyFill="1" applyBorder="1" applyAlignment="1">
      <alignment horizontal="right"/>
    </xf>
    <xf numFmtId="0" fontId="9" fillId="12" borderId="15" xfId="0" applyFont="1" applyFill="1" applyBorder="1" applyAlignment="1">
      <alignment horizontal="right"/>
    </xf>
    <xf numFmtId="0" fontId="0" fillId="4" borderId="24" xfId="0" applyFill="1" applyBorder="1" applyAlignment="1" applyProtection="1">
      <alignment wrapText="1"/>
      <protection locked="0"/>
    </xf>
    <xf numFmtId="0" fontId="0" fillId="7" borderId="3" xfId="0" applyFill="1" applyBorder="1" applyAlignment="1" applyProtection="1">
      <alignment horizontal="center"/>
      <protection locked="0"/>
    </xf>
    <xf numFmtId="0" fontId="0" fillId="7" borderId="35" xfId="0" applyFill="1" applyBorder="1" applyAlignment="1" applyProtection="1">
      <alignment horizontal="center"/>
      <protection locked="0"/>
    </xf>
    <xf numFmtId="0" fontId="0" fillId="7" borderId="36" xfId="0" applyFill="1" applyBorder="1" applyAlignment="1" applyProtection="1">
      <alignment horizontal="center"/>
      <protection locked="0"/>
    </xf>
    <xf numFmtId="0" fontId="2" fillId="0" borderId="0" xfId="0" applyFont="1" applyAlignment="1">
      <alignment vertical="center" wrapText="1"/>
    </xf>
    <xf numFmtId="0" fontId="0" fillId="0" borderId="31" xfId="0" applyBorder="1" applyAlignment="1">
      <alignment horizontal="right"/>
    </xf>
    <xf numFmtId="165" fontId="0" fillId="3" borderId="50" xfId="0" applyNumberFormat="1" applyFill="1" applyBorder="1" applyAlignment="1">
      <alignment horizontal="center"/>
    </xf>
    <xf numFmtId="2" fontId="2" fillId="0" borderId="44" xfId="0" applyNumberFormat="1" applyFont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  <xf numFmtId="2" fontId="2" fillId="0" borderId="45" xfId="0" applyNumberFormat="1" applyFont="1" applyBorder="1" applyAlignment="1">
      <alignment horizontal="center" vertical="center"/>
    </xf>
    <xf numFmtId="0" fontId="20" fillId="3" borderId="55" xfId="0" applyFont="1" applyFill="1" applyBorder="1" applyAlignment="1">
      <alignment horizontal="center" vertical="center"/>
    </xf>
    <xf numFmtId="2" fontId="2" fillId="0" borderId="46" xfId="0" applyNumberFormat="1" applyFont="1" applyBorder="1" applyAlignment="1">
      <alignment horizontal="center" vertical="center"/>
    </xf>
    <xf numFmtId="0" fontId="0" fillId="0" borderId="18" xfId="0" applyBorder="1" applyProtection="1">
      <protection locked="0"/>
    </xf>
    <xf numFmtId="0" fontId="0" fillId="0" borderId="6" xfId="0" applyBorder="1" applyProtection="1">
      <protection locked="0"/>
    </xf>
    <xf numFmtId="0" fontId="0" fillId="7" borderId="52" xfId="0" applyFill="1" applyBorder="1" applyAlignment="1" applyProtection="1">
      <alignment horizontal="center"/>
      <protection locked="0"/>
    </xf>
    <xf numFmtId="0" fontId="0" fillId="7" borderId="51" xfId="0" applyFill="1" applyBorder="1" applyAlignment="1" applyProtection="1">
      <alignment horizontal="center"/>
      <protection locked="0"/>
    </xf>
    <xf numFmtId="164" fontId="20" fillId="3" borderId="54" xfId="1" applyNumberFormat="1" applyFont="1" applyFill="1" applyBorder="1" applyProtection="1"/>
    <xf numFmtId="164" fontId="20" fillId="3" borderId="51" xfId="1" applyNumberFormat="1" applyFont="1" applyFill="1" applyBorder="1" applyProtection="1"/>
    <xf numFmtId="0" fontId="20" fillId="3" borderId="56" xfId="0" applyFont="1" applyFill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0" fillId="3" borderId="57" xfId="0" applyFill="1" applyBorder="1" applyAlignment="1">
      <alignment horizontal="center" vertical="center"/>
    </xf>
    <xf numFmtId="0" fontId="0" fillId="0" borderId="16" xfId="0" applyBorder="1" applyProtection="1">
      <protection locked="0"/>
    </xf>
    <xf numFmtId="0" fontId="0" fillId="7" borderId="51" xfId="0" applyFill="1" applyBorder="1" applyProtection="1">
      <protection locked="0"/>
    </xf>
    <xf numFmtId="164" fontId="20" fillId="3" borderId="53" xfId="1" applyNumberFormat="1" applyFont="1" applyFill="1" applyBorder="1" applyProtection="1"/>
    <xf numFmtId="0" fontId="20" fillId="3" borderId="58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21" xfId="0" applyFont="1" applyFill="1" applyBorder="1" applyAlignment="1">
      <alignment horizontal="center" wrapText="1"/>
    </xf>
    <xf numFmtId="0" fontId="3" fillId="2" borderId="22" xfId="0" applyFont="1" applyFill="1" applyBorder="1" applyAlignment="1">
      <alignment horizontal="center" wrapText="1"/>
    </xf>
    <xf numFmtId="0" fontId="17" fillId="11" borderId="9" xfId="2" applyFont="1" applyFill="1" applyBorder="1" applyAlignment="1">
      <alignment vertical="top" wrapText="1"/>
    </xf>
    <xf numFmtId="0" fontId="17" fillId="11" borderId="11" xfId="2" applyFont="1" applyFill="1" applyBorder="1" applyAlignment="1">
      <alignment vertical="top" wrapText="1"/>
    </xf>
    <xf numFmtId="0" fontId="9" fillId="13" borderId="1" xfId="0" applyFont="1" applyFill="1" applyBorder="1" applyAlignment="1">
      <alignment horizontal="center" vertical="top" wrapText="1"/>
    </xf>
    <xf numFmtId="0" fontId="9" fillId="0" borderId="1" xfId="0" applyFont="1" applyBorder="1" applyAlignment="1" applyProtection="1">
      <alignment horizontal="center" vertical="top" wrapText="1"/>
      <protection hidden="1"/>
    </xf>
    <xf numFmtId="0" fontId="0" fillId="14" borderId="3" xfId="0" applyFill="1" applyBorder="1" applyAlignment="1" applyProtection="1">
      <alignment horizontal="center"/>
      <protection hidden="1"/>
    </xf>
    <xf numFmtId="0" fontId="0" fillId="14" borderId="36" xfId="0" applyFill="1" applyBorder="1" applyAlignment="1" applyProtection="1">
      <alignment horizontal="center"/>
      <protection hidden="1"/>
    </xf>
    <xf numFmtId="0" fontId="0" fillId="14" borderId="42" xfId="0" applyFill="1" applyBorder="1" applyAlignment="1" applyProtection="1">
      <alignment horizontal="center"/>
      <protection hidden="1"/>
    </xf>
    <xf numFmtId="0" fontId="9" fillId="4" borderId="2" xfId="0" applyFont="1" applyFill="1" applyBorder="1" applyProtection="1"/>
    <xf numFmtId="164" fontId="9" fillId="3" borderId="14" xfId="0" applyNumberFormat="1" applyFont="1" applyFill="1" applyBorder="1" applyProtection="1"/>
    <xf numFmtId="0" fontId="2" fillId="0" borderId="59" xfId="0" applyFont="1" applyBorder="1" applyAlignment="1">
      <alignment horizontal="center" vertical="center"/>
    </xf>
    <xf numFmtId="0" fontId="0" fillId="14" borderId="61" xfId="0" applyFill="1" applyBorder="1" applyAlignment="1" applyProtection="1">
      <alignment horizontal="center"/>
      <protection hidden="1"/>
    </xf>
    <xf numFmtId="0" fontId="0" fillId="14" borderId="60" xfId="0" applyFill="1" applyBorder="1" applyAlignment="1" applyProtection="1">
      <alignment horizontal="center"/>
      <protection hidden="1"/>
    </xf>
    <xf numFmtId="164" fontId="0" fillId="3" borderId="62" xfId="1" applyNumberFormat="1" applyFont="1" applyFill="1" applyBorder="1" applyProtection="1"/>
    <xf numFmtId="164" fontId="0" fillId="3" borderId="60" xfId="1" applyNumberFormat="1" applyFont="1" applyFill="1" applyBorder="1" applyProtection="1"/>
    <xf numFmtId="164" fontId="0" fillId="3" borderId="63" xfId="1" applyNumberFormat="1" applyFont="1" applyFill="1" applyBorder="1" applyProtection="1"/>
    <xf numFmtId="0" fontId="12" fillId="6" borderId="1" xfId="0" applyFont="1" applyFill="1" applyBorder="1" applyAlignment="1">
      <alignment horizontal="center" vertical="top" wrapText="1"/>
    </xf>
    <xf numFmtId="0" fontId="18" fillId="6" borderId="1" xfId="0" applyFont="1" applyFill="1" applyBorder="1" applyProtection="1">
      <protection locked="0"/>
    </xf>
    <xf numFmtId="0" fontId="12" fillId="14" borderId="1" xfId="0" applyFont="1" applyFill="1" applyBorder="1" applyAlignment="1" applyProtection="1">
      <alignment horizontal="center" vertical="top" wrapText="1"/>
      <protection hidden="1"/>
    </xf>
    <xf numFmtId="0" fontId="21" fillId="7" borderId="19" xfId="0" applyFont="1" applyFill="1" applyBorder="1" applyAlignment="1">
      <alignment horizontal="center" vertical="top" wrapText="1"/>
    </xf>
    <xf numFmtId="0" fontId="21" fillId="4" borderId="20" xfId="0" applyFont="1" applyFill="1" applyBorder="1" applyAlignment="1">
      <alignment horizontal="center" vertical="top" wrapText="1"/>
    </xf>
    <xf numFmtId="0" fontId="21" fillId="3" borderId="39" xfId="0" applyFont="1" applyFill="1" applyBorder="1" applyAlignment="1">
      <alignment horizontal="center" vertical="top" wrapText="1"/>
    </xf>
    <xf numFmtId="0" fontId="0" fillId="4" borderId="51" xfId="0" applyFill="1" applyBorder="1" applyAlignment="1" applyProtection="1">
      <alignment wrapText="1"/>
      <protection locked="0"/>
    </xf>
    <xf numFmtId="165" fontId="1" fillId="4" borderId="51" xfId="0" applyNumberFormat="1" applyFont="1" applyFill="1" applyBorder="1" applyProtection="1">
      <protection locked="0"/>
    </xf>
    <xf numFmtId="0" fontId="1" fillId="7" borderId="52" xfId="0" applyFont="1" applyFill="1" applyBorder="1" applyAlignment="1" applyProtection="1">
      <alignment horizontal="center"/>
      <protection locked="0"/>
    </xf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 applyProtection="1">
      <protection locked="0"/>
    </xf>
    <xf numFmtId="164" fontId="2" fillId="3" borderId="29" xfId="0" applyNumberFormat="1" applyFont="1" applyFill="1" applyBorder="1"/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0" fillId="0" borderId="0" xfId="0" applyFont="1"/>
    <xf numFmtId="0" fontId="15" fillId="9" borderId="9" xfId="3" applyFont="1" applyBorder="1" applyAlignment="1">
      <alignment vertical="top" wrapText="1"/>
    </xf>
    <xf numFmtId="0" fontId="2" fillId="0" borderId="10" xfId="0" applyFont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top" wrapText="1"/>
    </xf>
    <xf numFmtId="0" fontId="2" fillId="14" borderId="10" xfId="0" applyFont="1" applyFill="1" applyBorder="1" applyAlignment="1">
      <alignment horizontal="center" vertical="top" wrapText="1"/>
    </xf>
    <xf numFmtId="0" fontId="15" fillId="9" borderId="11" xfId="3" applyFont="1" applyBorder="1" applyAlignment="1">
      <alignment vertical="top" wrapText="1"/>
    </xf>
    <xf numFmtId="0" fontId="11" fillId="0" borderId="10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0" fillId="0" borderId="1" xfId="0" applyFont="1" applyBorder="1" applyAlignment="1">
      <alignment vertical="top" wrapText="1"/>
    </xf>
    <xf numFmtId="44" fontId="0" fillId="4" borderId="1" xfId="1" applyFont="1" applyFill="1" applyBorder="1" applyAlignment="1" applyProtection="1">
      <alignment vertical="top" wrapText="1"/>
      <protection locked="0"/>
    </xf>
    <xf numFmtId="164" fontId="0" fillId="14" borderId="1" xfId="1" applyNumberFormat="1" applyFont="1" applyFill="1" applyBorder="1" applyAlignment="1" applyProtection="1">
      <alignment horizontal="center" vertical="top" wrapText="1"/>
    </xf>
    <xf numFmtId="44" fontId="0" fillId="14" borderId="1" xfId="1" applyFont="1" applyFill="1" applyBorder="1" applyAlignment="1" applyProtection="1">
      <alignment horizontal="center" vertical="top" wrapText="1"/>
    </xf>
    <xf numFmtId="0" fontId="2" fillId="0" borderId="12" xfId="0" applyFont="1" applyBorder="1" applyAlignment="1">
      <alignment horizontal="right" vertical="top" wrapText="1"/>
    </xf>
    <xf numFmtId="164" fontId="2" fillId="3" borderId="13" xfId="1" applyNumberFormat="1" applyFont="1" applyFill="1" applyBorder="1" applyAlignment="1" applyProtection="1">
      <alignment vertical="top" wrapText="1"/>
    </xf>
    <xf numFmtId="164" fontId="2" fillId="3" borderId="13" xfId="1" applyNumberFormat="1" applyFont="1" applyFill="1" applyBorder="1" applyAlignment="1">
      <alignment horizontal="center" vertical="top" wrapText="1"/>
    </xf>
    <xf numFmtId="164" fontId="2" fillId="14" borderId="13" xfId="1" applyNumberFormat="1" applyFont="1" applyFill="1" applyBorder="1" applyAlignment="1">
      <alignment horizontal="center" vertical="top" wrapText="1"/>
    </xf>
    <xf numFmtId="0" fontId="14" fillId="8" borderId="9" xfId="2" applyFont="1" applyBorder="1" applyAlignment="1">
      <alignment vertical="top" wrapText="1"/>
    </xf>
    <xf numFmtId="0" fontId="14" fillId="8" borderId="11" xfId="2" applyFont="1" applyBorder="1" applyAlignment="1">
      <alignment vertical="top" wrapText="1"/>
    </xf>
    <xf numFmtId="0" fontId="2" fillId="5" borderId="8" xfId="0" applyFont="1" applyFill="1" applyBorder="1" applyAlignment="1">
      <alignment horizontal="center" vertical="top" wrapText="1"/>
    </xf>
    <xf numFmtId="0" fontId="16" fillId="12" borderId="30" xfId="4" applyFont="1" applyFill="1" applyAlignment="1">
      <alignment vertical="top" wrapText="1"/>
    </xf>
    <xf numFmtId="164" fontId="0" fillId="3" borderId="1" xfId="1" applyNumberFormat="1" applyFont="1" applyFill="1" applyBorder="1" applyAlignment="1" applyProtection="1">
      <alignment horizontal="center" vertical="top" wrapText="1"/>
    </xf>
    <xf numFmtId="44" fontId="0" fillId="3" borderId="1" xfId="1" applyFont="1" applyFill="1" applyBorder="1" applyAlignment="1" applyProtection="1">
      <alignment horizontal="center" vertical="top" wrapText="1"/>
    </xf>
    <xf numFmtId="0" fontId="2" fillId="0" borderId="0" xfId="0" applyFont="1" applyAlignment="1">
      <alignment horizontal="right" vertical="top" wrapText="1"/>
    </xf>
    <xf numFmtId="164" fontId="2" fillId="0" borderId="0" xfId="1" applyNumberFormat="1" applyFont="1" applyFill="1" applyBorder="1" applyAlignment="1" applyProtection="1">
      <alignment vertical="top" wrapText="1"/>
    </xf>
    <xf numFmtId="164" fontId="2" fillId="0" borderId="0" xfId="1" applyNumberFormat="1" applyFont="1" applyFill="1" applyBorder="1" applyAlignment="1">
      <alignment horizontal="center" vertical="top" wrapText="1"/>
    </xf>
    <xf numFmtId="0" fontId="0" fillId="0" borderId="0" xfId="0" applyFont="1" applyAlignment="1">
      <alignment horizontal="center" vertical="center" wrapText="1"/>
    </xf>
    <xf numFmtId="164" fontId="0" fillId="3" borderId="1" xfId="1" applyNumberFormat="1" applyFont="1" applyFill="1" applyBorder="1" applyAlignment="1" applyProtection="1">
      <alignment horizontal="center" wrapText="1"/>
    </xf>
    <xf numFmtId="164" fontId="0" fillId="0" borderId="0" xfId="1" applyNumberFormat="1" applyFont="1" applyFill="1" applyBorder="1" applyAlignment="1" applyProtection="1">
      <alignment horizontal="center" wrapText="1"/>
    </xf>
    <xf numFmtId="0" fontId="22" fillId="0" borderId="0" xfId="0" applyFont="1" applyAlignment="1">
      <alignment horizontal="center" vertical="center" wrapText="1"/>
    </xf>
    <xf numFmtId="164" fontId="0" fillId="3" borderId="1" xfId="0" applyNumberFormat="1" applyFont="1" applyFill="1" applyBorder="1"/>
    <xf numFmtId="0" fontId="0" fillId="15" borderId="61" xfId="0" applyFill="1" applyBorder="1" applyAlignment="1" applyProtection="1">
      <alignment horizontal="center"/>
      <protection hidden="1"/>
    </xf>
    <xf numFmtId="0" fontId="0" fillId="15" borderId="60" xfId="0" applyFill="1" applyBorder="1" applyAlignment="1" applyProtection="1">
      <alignment horizontal="center"/>
      <protection hidden="1"/>
    </xf>
    <xf numFmtId="0" fontId="0" fillId="15" borderId="36" xfId="0" applyFill="1" applyBorder="1" applyAlignment="1" applyProtection="1">
      <alignment horizontal="center"/>
      <protection hidden="1"/>
    </xf>
    <xf numFmtId="0" fontId="0" fillId="15" borderId="3" xfId="0" applyFill="1" applyBorder="1" applyAlignment="1" applyProtection="1">
      <alignment horizontal="center"/>
      <protection hidden="1"/>
    </xf>
    <xf numFmtId="0" fontId="0" fillId="15" borderId="42" xfId="0" applyFill="1" applyBorder="1" applyAlignment="1" applyProtection="1">
      <alignment horizontal="center"/>
      <protection hidden="1"/>
    </xf>
    <xf numFmtId="0" fontId="0" fillId="15" borderId="52" xfId="0" applyFill="1" applyBorder="1" applyAlignment="1" applyProtection="1">
      <alignment horizontal="center"/>
      <protection hidden="1"/>
    </xf>
    <xf numFmtId="0" fontId="0" fillId="15" borderId="51" xfId="0" applyFill="1" applyBorder="1" applyAlignment="1" applyProtection="1">
      <alignment horizontal="center"/>
      <protection hidden="1"/>
    </xf>
  </cellXfs>
  <cellStyles count="5">
    <cellStyle name="Bad" xfId="3" builtinId="27"/>
    <cellStyle name="Currency" xfId="1" builtinId="4"/>
    <cellStyle name="Good" xfId="2" builtinId="26"/>
    <cellStyle name="Normal" xfId="0" builtinId="0"/>
    <cellStyle name="Output" xfId="4" builtinId="21"/>
  </cellStyles>
  <dxfs count="107">
    <dxf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FFFFCC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color theme="0" tint="-4.9989318521683403E-2"/>
      </font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4" tint="-0.499984740745262"/>
      </font>
      <fill>
        <patternFill>
          <bgColor theme="8" tint="0.39994506668294322"/>
        </patternFill>
      </fill>
    </dxf>
    <dxf>
      <font>
        <color theme="0" tint="-4.9989318521683403E-2"/>
      </font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4" tint="-0.499984740745262"/>
      </font>
      <fill>
        <patternFill>
          <bgColor theme="8" tint="0.39994506668294322"/>
        </patternFill>
      </fill>
    </dxf>
    <dxf>
      <font>
        <color theme="0" tint="-4.9989318521683403E-2"/>
      </font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4" tint="-0.499984740745262"/>
      </font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4" tint="-0.499984740745262"/>
      </font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4" tint="-0.499984740745262"/>
      </font>
      <fill>
        <patternFill>
          <bgColor theme="8" tint="0.39994506668294322"/>
        </patternFill>
      </fill>
    </dxf>
    <dxf>
      <font>
        <color theme="0" tint="-4.9989318521683403E-2"/>
      </font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4" tint="-0.499984740745262"/>
      </font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4" tint="-0.499984740745262"/>
      </font>
      <fill>
        <patternFill>
          <bgColor theme="8" tint="0.39994506668294322"/>
        </patternFill>
      </fill>
    </dxf>
    <dxf>
      <font>
        <color theme="0" tint="-4.9989318521683403E-2"/>
      </font>
      <fill>
        <patternFill>
          <bgColor rgb="FF7030A0"/>
        </patternFill>
      </fill>
    </dxf>
    <dxf>
      <font>
        <color theme="0" tint="-4.9989318521683403E-2"/>
      </font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4" tint="-0.499984740745262"/>
      </font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4" tint="-0.499984740745262"/>
      </font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4" tint="-0.499984740745262"/>
      </font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4" tint="-0.499984740745262"/>
      </font>
      <fill>
        <patternFill>
          <bgColor theme="8" tint="0.3999450666829432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FFFFCC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FFFFCC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&quot;$&quot;#,##0"/>
      <fill>
        <patternFill patternType="solid">
          <fgColor indexed="64"/>
          <bgColor theme="6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6" tint="0.5999938962981048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FFFF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rgb="FFFFFFCC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rgb="FFFFFFCC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FFFFCC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&quot;$&quot;#,##0"/>
      <fill>
        <patternFill patternType="solid">
          <fgColor indexed="64"/>
          <bgColor theme="6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6" tint="0.5999938962981048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FFFF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_);_(&quot;$&quot;* \(#,##0\);_(&quot;$&quot;* &quot;-&quot;??_);_(@_)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_);_(&quot;$&quot;* \(#,##0\);_(&quot;$&quot;* &quot;-&quot;??_);_(@_)"/>
      <fill>
        <patternFill patternType="solid">
          <fgColor indexed="64"/>
          <bgColor theme="4" tint="0.79998168889431442"/>
        </patternFill>
      </fill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_);_(&quot;$&quot;* \(#,##0\);_(&quot;$&quot;* &quot;-&quot;??_);_(@_)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_);_(&quot;$&quot;* \(#,##0\);_(&quot;$&quot;* &quot;-&quot;??_);_(@_)"/>
      <fill>
        <patternFill patternType="solid">
          <fgColor indexed="64"/>
          <bgColor theme="4" tint="0.79998168889431442"/>
        </patternFill>
      </fill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_);_(&quot;$&quot;* \(#,##0\);_(&quot;$&quot;* &quot;-&quot;??_);_(@_)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_);_(&quot;$&quot;* \(#,##0\);_(&quot;$&quot;* &quot;-&quot;??_);_(@_)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ill>
        <patternFill patternType="solid">
          <fgColor indexed="64"/>
          <bgColor theme="2" tint="-0.89999084444715716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solid">
          <fgColor indexed="64"/>
          <bgColor theme="2" tint="-0.89999084444715716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_);_(&quot;$&quot;* \(#,##0\);_(&quot;$&quot;* &quot;-&quot;??_);_(@_)"/>
      <fill>
        <patternFill patternType="solid">
          <fgColor indexed="64"/>
          <bgColor theme="4" tint="0.79998168889431442"/>
        </patternFill>
      </fill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_);_(&quot;$&quot;* \(#,##0\);_(&quot;$&quot;* &quot;-&quot;??_);_(@_)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_);_(&quot;$&quot;* \(#,##0\);_(&quot;$&quot;* &quot;-&quot;??_);_(@_)"/>
      <fill>
        <patternFill patternType="solid">
          <fgColor indexed="64"/>
          <bgColor theme="4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FFFFCC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&quot;$&quot;#,##0"/>
      <fill>
        <patternFill patternType="solid">
          <fgColor indexed="64"/>
          <bgColor theme="6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6" tint="0.5999938962981048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FFFF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  <protection locked="0" hidden="0"/>
    </dxf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left style="medium">
          <color auto="1"/>
        </left>
        <right style="medium">
          <color auto="1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  <protection locked="1" hidden="0"/>
    </dxf>
    <dxf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_);_(&quot;$&quot;* \(#,##0\);_(&quot;$&quot;* &quot;-&quot;??_);_(@_)"/>
      <fill>
        <patternFill patternType="solid">
          <fgColor indexed="64"/>
          <bgColor theme="4" tint="0.79998168889431442"/>
        </patternFill>
      </fill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_);_(&quot;$&quot;* \(#,##0\);_(&quot;$&quot;* &quot;-&quot;??_);_(@_)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_);_(&quot;$&quot;* \(#,##0\);_(&quot;$&quot;* &quot;-&quot;??_);_(@_)"/>
      <fill>
        <patternFill patternType="solid">
          <fgColor indexed="64"/>
          <bgColor theme="4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  <protection locked="0" hidden="0"/>
    </dxf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left style="medium">
          <color auto="1"/>
        </left>
        <right style="medium">
          <color auto="1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  <protection locked="1" hidden="0"/>
    </dxf>
    <dxf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FFFFCC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  <protection locked="0" hidden="0"/>
    </dxf>
    <dxf>
      <border diagonalUp="0" diagonalDown="0">
        <left/>
        <right style="medium">
          <color indexed="64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border outline="0">
        <left style="medium">
          <color auto="1"/>
        </left>
        <right style="medium">
          <color auto="1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  <protection locked="1" hidden="0"/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190499</xdr:colOff>
      <xdr:row>3</xdr:row>
      <xdr:rowOff>0</xdr:rowOff>
    </xdr:from>
    <xdr:to>
      <xdr:col>83</xdr:col>
      <xdr:colOff>285750</xdr:colOff>
      <xdr:row>344</xdr:row>
      <xdr:rowOff>58099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D2227DE-7AC0-A128-B787-300E1F02B6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571500"/>
          <a:ext cx="46958251" cy="650185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88</xdr:col>
      <xdr:colOff>476250</xdr:colOff>
      <xdr:row>0</xdr:row>
      <xdr:rowOff>0</xdr:rowOff>
    </xdr:from>
    <xdr:to>
      <xdr:col>172</xdr:col>
      <xdr:colOff>190500</xdr:colOff>
      <xdr:row>345</xdr:row>
      <xdr:rowOff>55990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6297195-DF84-F85C-B7AB-DB7E9278C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0" y="0"/>
          <a:ext cx="47720250" cy="657784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phqoklease1\err\ENVRESCH\Call%20for%20Proposals\2019-2020\Proposals%20Recieved%20by%20December%2018,%202018\C-12%20%20Henri-McCarney-Houde-Pijogge%202019-2020%20Budget%20Tab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phqoklease1\err\ENVRESCH\Call%20for%20Proposals\2019-2020\Proposals%20Recieved%20by%20December%2018,%202018\C-11%20Gamberg%20et%20al%20NCP%20Budget%20Table%2018%20Dec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Table1 -Details"/>
      <sheetName val="Budget Table2 -Summary"/>
      <sheetName val="Table 3 -Other Sources of Funds"/>
      <sheetName val="ClassofExpenditure"/>
      <sheetName val="Sheet1"/>
      <sheetName val="Sheet2"/>
    </sheetNames>
    <sheetDataSet>
      <sheetData sheetId="0">
        <row r="1">
          <cell r="H1" t="str">
            <v>X-00</v>
          </cell>
        </row>
      </sheetData>
      <sheetData sheetId="1"/>
      <sheetData sheetId="2"/>
      <sheetData sheetId="3">
        <row r="1">
          <cell r="A1" t="str">
            <v>Professional Fees and Services</v>
          </cell>
        </row>
        <row r="2">
          <cell r="A2" t="str">
            <v>Equipment and Facilities</v>
          </cell>
        </row>
        <row r="3">
          <cell r="A3" t="str">
            <v>Travel</v>
          </cell>
        </row>
        <row r="4">
          <cell r="A4" t="str">
            <v>Other Costs</v>
          </cell>
        </row>
      </sheetData>
      <sheetData sheetId="4">
        <row r="1">
          <cell r="A1" t="str">
            <v>Yes</v>
          </cell>
        </row>
        <row r="2">
          <cell r="A2" t="str">
            <v>No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Table1 -Details"/>
      <sheetName val="Budget Table2 -Summary"/>
      <sheetName val="Table 3 -Other Sources of Funds"/>
      <sheetName val="ClassofExpenditure"/>
      <sheetName val="Sheet1"/>
      <sheetName val="Sheet2"/>
    </sheetNames>
    <sheetDataSet>
      <sheetData sheetId="0">
        <row r="1">
          <cell r="H1" t="str">
            <v>X-00</v>
          </cell>
        </row>
      </sheetData>
      <sheetData sheetId="1"/>
      <sheetData sheetId="2"/>
      <sheetData sheetId="3"/>
      <sheetData sheetId="4"/>
      <sheetData sheetId="5">
        <row r="1">
          <cell r="A1" t="str">
            <v>In-Kind</v>
          </cell>
        </row>
        <row r="2">
          <cell r="A2" t="str">
            <v>Cash Contribution</v>
          </cell>
        </row>
      </sheetData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00000000-0016-0000-0400-000000000000}" autoFormatId="0" applyNumberFormats="0" applyBorderFormats="0" applyFontFormats="1" applyPatternFormats="1" applyAlignmentFormats="0" applyWidthHeightFormats="0">
  <queryTableRefresh preserveSortFilterLayout="0" nextId="18">
    <queryTableFields count="17">
      <queryTableField id="1" name="Budget Line Item" tableColumnId="52"/>
      <queryTableField id="2" name="year" tableColumnId="53"/>
      <queryTableField id="3" name="project" tableColumnId="54"/>
      <queryTableField id="4" name="Class of Expenditures_x000a__x000a_(Choose a class of expenditure from the drop down list)_x000a__x000a_i.e. Profesional Fees and Services, Equipment and Facilities, Travel, COVID-19 costs, Other costs" tableColumnId="55"/>
      <queryTableField id="5" name="Details_x000a__x000a_(Enter details about the budget item and provide justification(s) as needed)" tableColumnId="56"/>
      <queryTableField id="6" name="Funds being requested_x000a__x000a_(Enter the amount of funding requested before admin fees are applied)" tableColumnId="57"/>
      <queryTableField id="7" name="Administrative Fee Eligible (Yes/No)_x000a__x000a_(Indicate if the Expenditure is subject to an administrative fee from your organization)" tableColumnId="58"/>
      <queryTableField id="8" name="Is this budget item for plastics work?  (Yes/No)_x000a__x000a_(indicate yes or no)" tableColumnId="59"/>
      <queryTableField id="9" name="Approximately what percentage (%) of budget line item resources are devoted to plastics work" tableColumnId="60"/>
      <queryTableField id="10" name="Administrative Fee_x000a__x000a_(This field is auto-calculated based on the value you entered in the administrative fee field and the funds being requested)" tableColumnId="61"/>
      <queryTableField id="11" name="Plastics Admin Fee" tableColumnId="62"/>
      <queryTableField id="12" name="Plastic subtotal (not including admin fee)" tableColumnId="63"/>
      <queryTableField id="13" name="Subtotal_x000a__x000a_(This field is auto calculated and is the sum of the administrative fee field and the funds being requested)" tableColumnId="64"/>
      <queryTableField id="14" name="Recipients_x000a_(1, 2, 3)_x000a_(If more than one Project Leader, indicate who would be recipient of funds for this budget item)" tableColumnId="65"/>
      <queryTableField id="15" name="Recipient Organization" tableColumnId="66"/>
      <queryTableField id="16" name="Vulnerability to ongoing COVID-19 related restrictions (ratings include: none, low, medium, high. Description of ratings is found in the CFP)" tableColumnId="67"/>
      <queryTableField id="17" name="Request Status" tableColumnId="68"/>
    </queryTableFields>
  </queryTableRefresh>
</queryTable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Y2022_2023" displayName="FY2022_2023" ref="A11:Q32" totalsRowShown="0" headerRowDxfId="106" tableBorderDxfId="105">
  <autoFilter ref="A11:Q32" xr:uid="{00000000-0009-0000-0100-000001000000}"/>
  <tableColumns count="17">
    <tableColumn id="1" xr3:uid="{00000000-0010-0000-0000-000001000000}" name="Budget Line Item" dataDxfId="104"/>
    <tableColumn id="2" xr3:uid="{00000000-0010-0000-0000-000002000000}" name="year" dataDxfId="103"/>
    <tableColumn id="3" xr3:uid="{00000000-0010-0000-0000-000003000000}" name="project" dataDxfId="102">
      <calculatedColumnFormula>$I$1</calculatedColumnFormula>
    </tableColumn>
    <tableColumn id="4" xr3:uid="{00000000-0010-0000-0000-000004000000}" name="Class of Expenditures_x000a__x000a_(Choose a class of expenditure from the drop down list)_x000a__x000a_i.e. Profesional Fees and Services, Equipment and Facilities, Travel, Other costs" dataDxfId="63"/>
    <tableColumn id="5" xr3:uid="{00000000-0010-0000-0000-000005000000}" name="Details_x000a__x000a_(Enter details about the budget item and provide justification(s) as needed)" dataDxfId="62"/>
    <tableColumn id="6" xr3:uid="{00000000-0010-0000-0000-000006000000}" name="Funds being requested_x000a__x000a_(Enter the amount of funding requested before admin fees are applied)" dataDxfId="61" dataCellStyle="Currency"/>
    <tableColumn id="7" xr3:uid="{00000000-0010-0000-0000-000007000000}" name="Administrative Fee Eligible (Yes/No)_x000a__x000a_(Indicate if the Expenditure is subject to an administrative fee from your organization)" dataDxfId="60"/>
    <tableColumn id="8" xr3:uid="{00000000-0010-0000-0000-000008000000}" name="Is this budget item for plastics work?  (Yes/No)_x000a__x000a_(indicate yes or no)" dataDxfId="59"/>
    <tableColumn id="9" xr3:uid="{00000000-0010-0000-0000-000009000000}" name="Approximately what percentage (%) of budget line item resources are devoted to plastics work" dataDxfId="58"/>
    <tableColumn id="10" xr3:uid="{00000000-0010-0000-0000-00000A000000}" name="Administrative Fee_x000a__x000a_(This field is auto-calculated based on the value you entered in the administrative fee field and the funds being requested)" dataDxfId="67" dataCellStyle="Currency">
      <calculatedColumnFormula>(IF(G12="Yes",$E$7,0)*F12)</calculatedColumnFormula>
    </tableColumn>
    <tableColumn id="11" xr3:uid="{00000000-0010-0000-0000-00000B000000}" name="Plastics Admin Fee" dataDxfId="66" dataCellStyle="Currency">
      <calculatedColumnFormula>SUMIF(G12, "Yes", J12)*I12/100</calculatedColumnFormula>
    </tableColumn>
    <tableColumn id="12" xr3:uid="{00000000-0010-0000-0000-00000C000000}" name="Plastic subtotal (not including admin fee)" dataDxfId="65" dataCellStyle="Currency">
      <calculatedColumnFormula>SUM(I12/100*F12)</calculatedColumnFormula>
    </tableColumn>
    <tableColumn id="13" xr3:uid="{00000000-0010-0000-0000-00000D000000}" name="Subtotal_x000a__x000a_(This field is auto calculated and is the sum of the administrative fee field and the funds being requested)" dataDxfId="64" dataCellStyle="Currency">
      <calculatedColumnFormula>ROUNDDOWN(F12+J12,0)</calculatedColumnFormula>
    </tableColumn>
    <tableColumn id="14" xr3:uid="{00000000-0010-0000-0000-00000E000000}" name="Recipients_x000a_(1, 2, 3)_x000a_(If more than one Project Leader, indicate who would be recipient of funds for this budget item)" dataDxfId="101"/>
    <tableColumn id="15" xr3:uid="{00000000-0010-0000-0000-00000F000000}" name="Recipient Affiliation_x000a__x000a_(autofilled)" dataDxfId="68">
      <calculatedColumnFormula>IF($N12=$G$5, H$5, IF($N12=$G$6, $H$6, IF($N12=$G$7, $H$7, "Invalid Recipient")))</calculatedColumnFormula>
    </tableColumn>
    <tableColumn id="16" xr3:uid="{00000000-0010-0000-0000-000010000000}" name="Column1" dataDxfId="100"/>
    <tableColumn id="17" xr3:uid="{00000000-0010-0000-0000-000011000000}" name="Column2" dataDxfId="99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FY2023_2024" displayName="FY2023_2024" ref="A38:Q59" totalsRowShown="0" headerRowDxfId="98" tableBorderDxfId="97">
  <autoFilter ref="A38:Q59" xr:uid="{00000000-0009-0000-0100-000003000000}"/>
  <tableColumns count="17">
    <tableColumn id="1" xr3:uid="{00000000-0010-0000-0100-000001000000}" name="Budget Line Item" dataDxfId="96"/>
    <tableColumn id="2" xr3:uid="{00000000-0010-0000-0100-000002000000}" name="year" dataDxfId="95"/>
    <tableColumn id="3" xr3:uid="{00000000-0010-0000-0100-000003000000}" name="project" dataDxfId="94">
      <calculatedColumnFormula>$I$1</calculatedColumnFormula>
    </tableColumn>
    <tableColumn id="4" xr3:uid="{00000000-0010-0000-0100-000004000000}" name="Class of Expenditures_x000a__x000a_(Choose a class of expenditure from the drop down list)_x000a__x000a_i.e. Profesional Fees and Services, Equipment and Facilities, Travel, Other costs" dataDxfId="57"/>
    <tableColumn id="5" xr3:uid="{00000000-0010-0000-0100-000005000000}" name="Details_x000a__x000a_(Enter details about the budget item and provide justification(s) as needed)" dataDxfId="56"/>
    <tableColumn id="6" xr3:uid="{00000000-0010-0000-0100-000006000000}" name="Funds being requested_x000a__x000a_(Enter the amount of funding requested before admin fees are applied)" dataDxfId="55"/>
    <tableColumn id="7" xr3:uid="{00000000-0010-0000-0100-000007000000}" name="Administrative Fee Eligible (Yes/No)_x000a__x000a_(Indicate if the Expenditure is subject to an administrative fee from your organization)" dataDxfId="2"/>
    <tableColumn id="8" xr3:uid="{00000000-0010-0000-0100-000008000000}" name="Column3" dataDxfId="1"/>
    <tableColumn id="9" xr3:uid="{00000000-0010-0000-0100-000009000000}" name="Column4" dataDxfId="0"/>
    <tableColumn id="10" xr3:uid="{00000000-0010-0000-0100-00000A000000}" name="Administrative Fee_x000a__x000a_(This field is auto-calculated based on the value you entered in the administrative fee field and the funds being requested)" dataDxfId="93" dataCellStyle="Currency">
      <calculatedColumnFormula>(IF(G39="Yes",$E$7,0)*F39)</calculatedColumnFormula>
    </tableColumn>
    <tableColumn id="11" xr3:uid="{00000000-0010-0000-0100-00000B000000}" name="Plastics Admin Fee" dataDxfId="92" dataCellStyle="Currency">
      <calculatedColumnFormula>SUMIF(G39, "Yes", J39)*I39/100</calculatedColumnFormula>
    </tableColumn>
    <tableColumn id="12" xr3:uid="{00000000-0010-0000-0100-00000C000000}" name="Plastic subtotal (not including admin fee)" dataDxfId="91" dataCellStyle="Currency">
      <calculatedColumnFormula>SUM(I39/100*F39)</calculatedColumnFormula>
    </tableColumn>
    <tableColumn id="13" xr3:uid="{00000000-0010-0000-0100-00000D000000}" name="Subtotal_x000a__x000a_(This field is auto calculated and is the sum of the administrative fee field and the funds being requested)" dataDxfId="70" dataCellStyle="Currency">
      <calculatedColumnFormula>ROUNDDOWN(F39+J39,0)</calculatedColumnFormula>
    </tableColumn>
    <tableColumn id="14" xr3:uid="{00000000-0010-0000-0100-00000E000000}" name="Recipients_x000a_(1, 2, 3)_x000a_(If more than one Project Leader, indicate who would be recipient of funds for this budget item)" dataDxfId="54"/>
    <tableColumn id="15" xr3:uid="{00000000-0010-0000-0100-00000F000000}" name="Recipient Affiliation_x000a__x000a_(autofilled)" dataDxfId="90">
      <calculatedColumnFormula>IF($N39=$G$5, H$5, IF($N39=$G$6, $H$6, IF($N39=$G$7, $H$7, "Invalid Recipient")))</calculatedColumnFormula>
    </tableColumn>
    <tableColumn id="16" xr3:uid="{00000000-0010-0000-0100-000010000000}" name="Column1" dataDxfId="89"/>
    <tableColumn id="17" xr3:uid="{00000000-0010-0000-0100-000011000000}" name="Column2" dataDxfId="88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FY2024_2025" displayName="FY2024_2025" ref="A65:Q86" totalsRowShown="0" headerRowDxfId="87" tableBorderDxfId="86">
  <autoFilter ref="A65:Q86" xr:uid="{00000000-0009-0000-0100-000004000000}"/>
  <tableColumns count="17">
    <tableColumn id="1" xr3:uid="{00000000-0010-0000-0200-000001000000}" name="Budget Line Item" dataDxfId="85"/>
    <tableColumn id="2" xr3:uid="{00000000-0010-0000-0200-000002000000}" name="year" dataDxfId="84"/>
    <tableColumn id="3" xr3:uid="{00000000-0010-0000-0200-000003000000}" name="project" dataDxfId="83">
      <calculatedColumnFormula>$I$1</calculatedColumnFormula>
    </tableColumn>
    <tableColumn id="4" xr3:uid="{00000000-0010-0000-0200-000004000000}" name="Class of Expenditures_x000a__x000a_(Choose a class of expenditure from the drop down list)_x000a__x000a_i.e. Profesional Fees and Services, Equipment and Facilities, Travel, Other costs" dataDxfId="82"/>
    <tableColumn id="5" xr3:uid="{00000000-0010-0000-0200-000005000000}" name="Details_x000a__x000a_(Enter details about the budget item and provide justification(s) as needed)" dataDxfId="81"/>
    <tableColumn id="6" xr3:uid="{00000000-0010-0000-0200-000006000000}" name="Funds being requested_x000a__x000a_(Enter the amount of funding requested before admin fees are applied)" dataDxfId="80"/>
    <tableColumn id="7" xr3:uid="{00000000-0010-0000-0200-000007000000}" name="Administrative Fee Eligible (Yes/No)_x000a__x000a_(Indicate if the Expenditure is subject to an administrative fee from your organization)" dataDxfId="79"/>
    <tableColumn id="8" xr3:uid="{00000000-0010-0000-0200-000008000000}" name="Column3" dataDxfId="72"/>
    <tableColumn id="9" xr3:uid="{00000000-0010-0000-0200-000009000000}" name="Column4" dataDxfId="71"/>
    <tableColumn id="10" xr3:uid="{00000000-0010-0000-0200-00000A000000}" name="Administrative Fee_x000a__x000a_(This field is auto-calculated based on the value you entered in the administrative fee field and the funds being requested)" dataDxfId="78" dataCellStyle="Currency">
      <calculatedColumnFormula>(IF(G66="Yes",$E$7,0)*F66)</calculatedColumnFormula>
    </tableColumn>
    <tableColumn id="11" xr3:uid="{00000000-0010-0000-0200-00000B000000}" name="Plastics Admin Fee" dataDxfId="77" dataCellStyle="Currency">
      <calculatedColumnFormula>SUMIF(G66, "Yes", J66)*I66/100</calculatedColumnFormula>
    </tableColumn>
    <tableColumn id="12" xr3:uid="{00000000-0010-0000-0200-00000C000000}" name="Plastic subtotal (not including admin fee)" dataDxfId="76" dataCellStyle="Currency">
      <calculatedColumnFormula>SUM(I66/100*F66)</calculatedColumnFormula>
    </tableColumn>
    <tableColumn id="13" xr3:uid="{00000000-0010-0000-0200-00000D000000}" name="Subtotal_x000a__x000a_(This field is auto calculated and is the sum of the administrative fee field and the funds being requested)" dataDxfId="69" dataCellStyle="Currency">
      <calculatedColumnFormula>ROUNDDOWN(F66+J66,0)</calculatedColumnFormula>
    </tableColumn>
    <tableColumn id="14" xr3:uid="{00000000-0010-0000-0200-00000E000000}" name="Recipients_x000a_(1, 2, 3)_x000a_(If more than one Project Leader, indicate who would be recipient of funds for this budget item)" dataDxfId="53"/>
    <tableColumn id="15" xr3:uid="{00000000-0010-0000-0200-00000F000000}" name="Recipient Affiliation_x000a__x000a_(autofilled)" dataDxfId="75">
      <calculatedColumnFormula>IF($N66=$G$5, H$5, IF($N66=$G$6, $H$6, IF($N66=$G$7, $H$7, "Invalid Recipient")))</calculatedColumnFormula>
    </tableColumn>
    <tableColumn id="16" xr3:uid="{00000000-0010-0000-0200-000010000000}" name="Column1" dataDxfId="74"/>
    <tableColumn id="17" xr3:uid="{00000000-0010-0000-0200-000011000000}" name="Column2" dataDxfId="73"/>
  </tableColumns>
  <tableStyleInfo name="TableStyleLight1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Append1" displayName="Append1" ref="A1:Q66" tableType="queryTable" totalsRowShown="0">
  <autoFilter ref="A1:Q66" xr:uid="{00000000-0009-0000-0100-000002000000}"/>
  <tableColumns count="17">
    <tableColumn id="52" xr3:uid="{00000000-0010-0000-0300-000034000000}" uniqueName="52" name="Budget Line Item" queryTableFieldId="1"/>
    <tableColumn id="53" xr3:uid="{00000000-0010-0000-0300-000035000000}" uniqueName="53" name="year" queryTableFieldId="2"/>
    <tableColumn id="54" xr3:uid="{00000000-0010-0000-0300-000036000000}" uniqueName="54" name="project" queryTableFieldId="3"/>
    <tableColumn id="55" xr3:uid="{00000000-0010-0000-0300-000037000000}" uniqueName="55" name="Class of Expenditures_x000a__x000a_(Choose a class of expenditure from the drop down list)_x000a__x000a_i.e. Profesional Fees and Services, Equipment and Facilities, Travel, COVID-19 costs, Other costs" queryTableFieldId="4"/>
    <tableColumn id="56" xr3:uid="{00000000-0010-0000-0300-000038000000}" uniqueName="56" name="Details_x000a__x000a_(Enter details about the budget item and provide justification(s) as needed)" queryTableFieldId="5"/>
    <tableColumn id="57" xr3:uid="{00000000-0010-0000-0300-000039000000}" uniqueName="57" name="Funds being requested_x000a__x000a_(Enter the amount of funding requested before admin fees are applied)" queryTableFieldId="6"/>
    <tableColumn id="58" xr3:uid="{00000000-0010-0000-0300-00003A000000}" uniqueName="58" name="Administrative Fee Eligible (Yes/No)_x000a__x000a_(Indicate if the Expenditure is subject to an administrative fee from your organization)" queryTableFieldId="7"/>
    <tableColumn id="59" xr3:uid="{00000000-0010-0000-0300-00003B000000}" uniqueName="59" name="Is this budget item for plastics work?  (Yes/No)_x000a__x000a_(indicate yes or no)" queryTableFieldId="8"/>
    <tableColumn id="60" xr3:uid="{00000000-0010-0000-0300-00003C000000}" uniqueName="60" name="Approximately what percentage (%) of budget line item resources are devoted to plastics work" queryTableFieldId="9"/>
    <tableColumn id="61" xr3:uid="{00000000-0010-0000-0300-00003D000000}" uniqueName="61" name="Administrative Fee_x000a__x000a_(This field is auto-calculated based on the value you entered in the administrative fee field and the funds being requested)" queryTableFieldId="10"/>
    <tableColumn id="62" xr3:uid="{00000000-0010-0000-0300-00003E000000}" uniqueName="62" name="Plastics Admin Fee" queryTableFieldId="11"/>
    <tableColumn id="63" xr3:uid="{00000000-0010-0000-0300-00003F000000}" uniqueName="63" name="Plastic subtotal (not including admin fee)" queryTableFieldId="12"/>
    <tableColumn id="64" xr3:uid="{00000000-0010-0000-0300-000040000000}" uniqueName="64" name="Subtotal_x000a__x000a_(This field is auto calculated and is the sum of the administrative fee field and the funds being requested)" queryTableFieldId="13"/>
    <tableColumn id="65" xr3:uid="{00000000-0010-0000-0300-000041000000}" uniqueName="65" name="Recipients_x000a_(1, 2, 3)_x000a_(If more than one Project Leader, indicate who would be recipient of funds for this budget item)" queryTableFieldId="14"/>
    <tableColumn id="66" xr3:uid="{00000000-0010-0000-0300-000042000000}" uniqueName="66" name="Recipient Organization" queryTableFieldId="15"/>
    <tableColumn id="67" xr3:uid="{00000000-0010-0000-0300-000043000000}" uniqueName="67" name="Vulnerability to ongoing COVID-19 related restrictions (ratings include: none, low, medium, high. Description of ratings is found in the CFP)" queryTableFieldId="16"/>
    <tableColumn id="68" xr3:uid="{00000000-0010-0000-0300-000044000000}" uniqueName="68" name="Request Status" queryTableFieldId="17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tabSelected="1" zoomScale="10" zoomScaleNormal="10" workbookViewId="0">
      <selection activeCell="IK140" sqref="IK140"/>
    </sheetView>
  </sheetViews>
  <sheetFormatPr defaultRowHeight="15" x14ac:dyDescent="0.25"/>
  <cols>
    <col min="2" max="2" width="9.140625" customWidth="1"/>
  </cols>
  <sheetData/>
  <sheetProtection algorithmName="SHA-512" hashValue="H5E7Ut9AiA+e76m7L24PtxdjwrOZf6Vr0DH0pjrsh0AQzD8HvGB9jVrrBst7dQVLQAiwv9x9/s+2LxRDUysmHQ==" saltValue="3Z//cGueociOC1xVYfTw8g==" spinCount="100000" sheet="1" objects="1" scenarios="1"/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91"/>
  <sheetViews>
    <sheetView zoomScale="70" zoomScaleNormal="70" workbookViewId="0">
      <selection activeCell="V10" sqref="V10"/>
    </sheetView>
  </sheetViews>
  <sheetFormatPr defaultColWidth="9.140625" defaultRowHeight="15" x14ac:dyDescent="0.25"/>
  <cols>
    <col min="1" max="1" width="13.5703125" style="10" customWidth="1"/>
    <col min="2" max="2" width="13.5703125" style="10" hidden="1" customWidth="1"/>
    <col min="3" max="3" width="24.7109375" style="10" hidden="1" customWidth="1"/>
    <col min="4" max="4" width="39.42578125" style="10" customWidth="1"/>
    <col min="5" max="5" width="39.5703125" style="10" customWidth="1"/>
    <col min="6" max="6" width="22.7109375" style="10" customWidth="1"/>
    <col min="7" max="7" width="23.42578125" style="10" customWidth="1"/>
    <col min="8" max="8" width="25" style="10" customWidth="1"/>
    <col min="9" max="9" width="29.140625" style="10" customWidth="1"/>
    <col min="10" max="10" width="26.85546875" style="10" customWidth="1"/>
    <col min="11" max="11" width="25.85546875" style="10" hidden="1" customWidth="1"/>
    <col min="12" max="12" width="40.140625" style="10" hidden="1" customWidth="1"/>
    <col min="13" max="13" width="28.28515625" style="10" customWidth="1"/>
    <col min="14" max="14" width="28" style="10" customWidth="1"/>
    <col min="15" max="15" width="34" style="10" customWidth="1"/>
    <col min="16" max="16" width="35.7109375" style="10" hidden="1" customWidth="1"/>
    <col min="17" max="17" width="27.42578125" style="10" hidden="1" customWidth="1"/>
    <col min="18" max="19" width="9.140625" style="10" hidden="1" customWidth="1"/>
    <col min="20" max="16384" width="9.140625" style="10"/>
  </cols>
  <sheetData>
    <row r="1" spans="1:19" ht="54.75" thickBot="1" x14ac:dyDescent="0.55000000000000004">
      <c r="A1"/>
      <c r="D1" s="127" t="s">
        <v>128</v>
      </c>
      <c r="E1" s="128"/>
      <c r="F1" s="128"/>
      <c r="G1" s="129"/>
      <c r="H1" s="82" t="s">
        <v>32</v>
      </c>
      <c r="I1" s="81" t="s">
        <v>62</v>
      </c>
      <c r="J1"/>
      <c r="K1" s="22"/>
      <c r="L1" s="22"/>
      <c r="M1" s="139" t="s">
        <v>66</v>
      </c>
    </row>
    <row r="2" spans="1:19" ht="15.75" thickBot="1" x14ac:dyDescent="0.3">
      <c r="A2"/>
      <c r="D2"/>
      <c r="E2"/>
      <c r="F2"/>
      <c r="G2"/>
      <c r="H2"/>
      <c r="J2"/>
      <c r="K2"/>
      <c r="L2"/>
      <c r="M2" s="140"/>
    </row>
    <row r="3" spans="1:19" ht="57" thickBot="1" x14ac:dyDescent="0.3">
      <c r="A3"/>
      <c r="D3" s="9" t="s">
        <v>21</v>
      </c>
      <c r="E3" s="20" t="s">
        <v>103</v>
      </c>
      <c r="F3" s="132" t="s">
        <v>22</v>
      </c>
      <c r="G3" s="133"/>
      <c r="H3" s="134"/>
      <c r="I3" s="130" t="s">
        <v>23</v>
      </c>
      <c r="J3"/>
      <c r="K3" s="33"/>
      <c r="L3" s="33"/>
      <c r="M3" s="162" t="s">
        <v>65</v>
      </c>
    </row>
    <row r="4" spans="1:19" ht="45" customHeight="1" thickBot="1" x14ac:dyDescent="0.3">
      <c r="A4"/>
      <c r="D4" s="9" t="s">
        <v>24</v>
      </c>
      <c r="E4" s="20" t="s">
        <v>103</v>
      </c>
      <c r="F4" s="35"/>
      <c r="G4" s="90" t="s">
        <v>50</v>
      </c>
      <c r="H4" s="91" t="s">
        <v>129</v>
      </c>
      <c r="I4" s="131"/>
      <c r="J4"/>
      <c r="K4" s="34"/>
      <c r="L4" s="34"/>
      <c r="M4" s="163" t="s">
        <v>63</v>
      </c>
    </row>
    <row r="5" spans="1:19" ht="45" customHeight="1" thickBot="1" x14ac:dyDescent="0.3">
      <c r="A5"/>
      <c r="D5" s="9" t="s">
        <v>25</v>
      </c>
      <c r="E5" s="20" t="s">
        <v>103</v>
      </c>
      <c r="F5" s="87" t="s">
        <v>26</v>
      </c>
      <c r="G5" s="92" t="s">
        <v>130</v>
      </c>
      <c r="H5" s="93" t="s">
        <v>131</v>
      </c>
      <c r="I5" s="57">
        <f>'Budget Table 2 Summary'!C17</f>
        <v>0</v>
      </c>
      <c r="J5"/>
      <c r="K5" s="23"/>
      <c r="L5" s="23"/>
      <c r="M5" s="164" t="s">
        <v>64</v>
      </c>
    </row>
    <row r="6" spans="1:19" ht="33" customHeight="1" thickBot="1" x14ac:dyDescent="0.3">
      <c r="A6"/>
      <c r="D6" s="104"/>
      <c r="F6" s="88" t="s">
        <v>27</v>
      </c>
      <c r="G6" s="92" t="s">
        <v>130</v>
      </c>
      <c r="H6" s="93" t="s">
        <v>131</v>
      </c>
      <c r="I6" s="58">
        <f>'Budget Table 2 Summary'!C27</f>
        <v>0</v>
      </c>
      <c r="K6" s="28"/>
      <c r="L6" s="28"/>
    </row>
    <row r="7" spans="1:19" ht="33.75" customHeight="1" thickBot="1" x14ac:dyDescent="0.3">
      <c r="A7"/>
      <c r="D7" s="36" t="s">
        <v>28</v>
      </c>
      <c r="E7" s="151">
        <v>0.15</v>
      </c>
      <c r="F7" s="89" t="s">
        <v>29</v>
      </c>
      <c r="G7" s="26" t="s">
        <v>130</v>
      </c>
      <c r="H7" s="21" t="s">
        <v>131</v>
      </c>
      <c r="I7" s="105">
        <f>'Budget Table 2 Summary'!C37</f>
        <v>0</v>
      </c>
      <c r="K7" s="28"/>
      <c r="L7" s="28"/>
    </row>
    <row r="8" spans="1:19" ht="16.5" thickBot="1" x14ac:dyDescent="0.3">
      <c r="A8" s="37"/>
      <c r="D8" s="98" t="s">
        <v>116</v>
      </c>
      <c r="E8" s="152">
        <f>SUM(M12:M32)</f>
        <v>0</v>
      </c>
      <c r="F8" s="38"/>
      <c r="G8" s="135" t="s">
        <v>30</v>
      </c>
      <c r="H8" s="136"/>
      <c r="I8" s="137"/>
      <c r="J8" s="137"/>
      <c r="K8" s="137"/>
      <c r="L8" s="137"/>
      <c r="M8" s="138"/>
    </row>
    <row r="9" spans="1:19" ht="16.5" customHeight="1" thickBot="1" x14ac:dyDescent="0.3">
      <c r="A9"/>
      <c r="D9" s="124" t="s">
        <v>117</v>
      </c>
      <c r="E9" s="125"/>
      <c r="F9" s="125"/>
      <c r="G9" s="125"/>
      <c r="H9" s="125"/>
      <c r="I9" s="125"/>
      <c r="J9" s="125"/>
      <c r="K9" s="125"/>
      <c r="L9" s="125"/>
      <c r="M9" s="126"/>
      <c r="N9"/>
      <c r="O9"/>
    </row>
    <row r="10" spans="1:19" ht="16.5" thickBot="1" x14ac:dyDescent="0.3">
      <c r="A10" s="39" t="s">
        <v>7</v>
      </c>
      <c r="B10" s="29" t="s">
        <v>44</v>
      </c>
      <c r="C10" s="30" t="s">
        <v>45</v>
      </c>
      <c r="D10" s="40" t="s">
        <v>8</v>
      </c>
      <c r="E10" s="25" t="s">
        <v>9</v>
      </c>
      <c r="F10" s="25" t="s">
        <v>10</v>
      </c>
      <c r="G10" s="25" t="s">
        <v>11</v>
      </c>
      <c r="H10" s="25" t="s">
        <v>12</v>
      </c>
      <c r="I10" s="25" t="s">
        <v>13</v>
      </c>
      <c r="J10" s="25" t="s">
        <v>14</v>
      </c>
      <c r="K10" s="25"/>
      <c r="L10" s="25"/>
      <c r="M10" s="25" t="s">
        <v>43</v>
      </c>
      <c r="N10" s="25" t="s">
        <v>51</v>
      </c>
      <c r="O10" s="25" t="s">
        <v>52</v>
      </c>
    </row>
    <row r="11" spans="1:19" ht="111" thickBot="1" x14ac:dyDescent="0.3">
      <c r="A11" s="64" t="s">
        <v>31</v>
      </c>
      <c r="B11" s="63" t="s">
        <v>46</v>
      </c>
      <c r="C11" s="63" t="s">
        <v>47</v>
      </c>
      <c r="D11" s="64" t="s">
        <v>91</v>
      </c>
      <c r="E11" s="64" t="s">
        <v>71</v>
      </c>
      <c r="F11" s="64" t="s">
        <v>77</v>
      </c>
      <c r="G11" s="64" t="s">
        <v>72</v>
      </c>
      <c r="H11" s="64" t="s">
        <v>98</v>
      </c>
      <c r="I11" s="64" t="s">
        <v>55</v>
      </c>
      <c r="J11" s="64" t="s">
        <v>73</v>
      </c>
      <c r="K11" s="64" t="s">
        <v>58</v>
      </c>
      <c r="L11" s="64" t="s">
        <v>59</v>
      </c>
      <c r="M11" s="64" t="s">
        <v>74</v>
      </c>
      <c r="N11" s="64" t="s">
        <v>75</v>
      </c>
      <c r="O11" s="65" t="s">
        <v>99</v>
      </c>
      <c r="P11" s="10" t="s">
        <v>89</v>
      </c>
      <c r="Q11" s="10" t="s">
        <v>90</v>
      </c>
    </row>
    <row r="12" spans="1:19" x14ac:dyDescent="0.25">
      <c r="A12" s="106">
        <v>26.01</v>
      </c>
      <c r="B12" s="31" t="s">
        <v>49</v>
      </c>
      <c r="C12" s="31" t="str">
        <f t="shared" ref="C12:C25" si="0">$I$1</f>
        <v>X-00</v>
      </c>
      <c r="D12" s="14"/>
      <c r="E12" s="99"/>
      <c r="F12" s="24"/>
      <c r="G12" s="101"/>
      <c r="H12" s="101"/>
      <c r="I12" s="100"/>
      <c r="J12" s="41">
        <f>(IF(G12="Yes",$E$7,0)*F12)</f>
        <v>0</v>
      </c>
      <c r="K12" s="42">
        <f t="shared" ref="K12:K20" si="1">SUMIF(G12, "Yes", J12)*I12/100</f>
        <v>0</v>
      </c>
      <c r="L12" s="41">
        <f t="shared" ref="L12:L20" si="2">SUM(I12/100*F12)</f>
        <v>0</v>
      </c>
      <c r="M12" s="43">
        <f>ROUNDDOWN(F12+J12,0)</f>
        <v>0</v>
      </c>
      <c r="N12" s="18"/>
      <c r="O12" s="107" t="str">
        <f>IF($N12=$G$5, H$5, IF($N12=$G$6, $H$6, IF($N12=$G$7, $H$7, "Invalid Recipient")))</f>
        <v>Invalid Recipient</v>
      </c>
      <c r="R12" s="10" t="s">
        <v>67</v>
      </c>
      <c r="S12" s="10" t="s">
        <v>68</v>
      </c>
    </row>
    <row r="13" spans="1:19" x14ac:dyDescent="0.25">
      <c r="A13" s="108">
        <f>A12+0.01</f>
        <v>26.020000000000003</v>
      </c>
      <c r="B13" s="32" t="s">
        <v>49</v>
      </c>
      <c r="C13" s="86" t="str">
        <f t="shared" si="0"/>
        <v>X-00</v>
      </c>
      <c r="D13" s="14"/>
      <c r="E13" s="12"/>
      <c r="F13" s="11"/>
      <c r="G13" s="102"/>
      <c r="H13" s="102"/>
      <c r="I13" s="100"/>
      <c r="J13" s="41">
        <f t="shared" ref="J13:J20" si="3">(IF(G13="Yes",$E$7,0)*F13)</f>
        <v>0</v>
      </c>
      <c r="K13" s="42">
        <f t="shared" si="1"/>
        <v>0</v>
      </c>
      <c r="L13" s="41">
        <f t="shared" si="2"/>
        <v>0</v>
      </c>
      <c r="M13" s="43">
        <f t="shared" ref="M13:M29" si="4">ROUNDDOWN(F13+J13,0)</f>
        <v>0</v>
      </c>
      <c r="N13" s="17"/>
      <c r="O13" s="107" t="str">
        <f t="shared" ref="O13:O25" si="5">IF($N13=$G$5, H$5, IF($N13=$G$6, $H$6, IF($N13=$G$7, $H$7, "Invalid Recipient")))</f>
        <v>Invalid Recipient</v>
      </c>
      <c r="R13" s="10">
        <v>0</v>
      </c>
      <c r="S13" s="10">
        <v>25</v>
      </c>
    </row>
    <row r="14" spans="1:19" x14ac:dyDescent="0.25">
      <c r="A14" s="108">
        <f t="shared" ref="A14:A32" si="6">A13+0.01</f>
        <v>26.030000000000005</v>
      </c>
      <c r="B14" s="32" t="s">
        <v>49</v>
      </c>
      <c r="C14" s="86" t="str">
        <f t="shared" si="0"/>
        <v>X-00</v>
      </c>
      <c r="D14" s="14"/>
      <c r="E14" s="12"/>
      <c r="F14" s="11"/>
      <c r="G14" s="102"/>
      <c r="H14" s="102"/>
      <c r="I14" s="100"/>
      <c r="J14" s="41">
        <f t="shared" si="3"/>
        <v>0</v>
      </c>
      <c r="K14" s="42">
        <f t="shared" si="1"/>
        <v>0</v>
      </c>
      <c r="L14" s="41">
        <f t="shared" si="2"/>
        <v>0</v>
      </c>
      <c r="M14" s="43">
        <f t="shared" si="4"/>
        <v>0</v>
      </c>
      <c r="N14" s="17"/>
      <c r="O14" s="107" t="str">
        <f t="shared" si="5"/>
        <v>Invalid Recipient</v>
      </c>
      <c r="S14" s="10">
        <v>50</v>
      </c>
    </row>
    <row r="15" spans="1:19" x14ac:dyDescent="0.25">
      <c r="A15" s="108">
        <f t="shared" si="6"/>
        <v>26.040000000000006</v>
      </c>
      <c r="B15" s="32" t="s">
        <v>49</v>
      </c>
      <c r="C15" s="86" t="str">
        <f t="shared" si="0"/>
        <v>X-00</v>
      </c>
      <c r="D15" s="14"/>
      <c r="E15" s="12"/>
      <c r="F15" s="11"/>
      <c r="G15" s="102"/>
      <c r="H15" s="102"/>
      <c r="I15" s="100"/>
      <c r="J15" s="41">
        <f t="shared" si="3"/>
        <v>0</v>
      </c>
      <c r="K15" s="42">
        <f t="shared" si="1"/>
        <v>0</v>
      </c>
      <c r="L15" s="41">
        <f t="shared" si="2"/>
        <v>0</v>
      </c>
      <c r="M15" s="43">
        <f t="shared" si="4"/>
        <v>0</v>
      </c>
      <c r="N15" s="17"/>
      <c r="O15" s="107" t="str">
        <f t="shared" si="5"/>
        <v>Invalid Recipient</v>
      </c>
      <c r="S15" s="10">
        <v>75</v>
      </c>
    </row>
    <row r="16" spans="1:19" x14ac:dyDescent="0.25">
      <c r="A16" s="108">
        <f t="shared" si="6"/>
        <v>26.050000000000008</v>
      </c>
      <c r="B16" s="32" t="s">
        <v>49</v>
      </c>
      <c r="C16" s="86" t="str">
        <f t="shared" si="0"/>
        <v>X-00</v>
      </c>
      <c r="D16" s="14"/>
      <c r="E16" s="12"/>
      <c r="F16" s="11"/>
      <c r="G16" s="102"/>
      <c r="H16" s="102"/>
      <c r="I16" s="100"/>
      <c r="J16" s="41">
        <f t="shared" si="3"/>
        <v>0</v>
      </c>
      <c r="K16" s="42">
        <f t="shared" si="1"/>
        <v>0</v>
      </c>
      <c r="L16" s="41">
        <f t="shared" si="2"/>
        <v>0</v>
      </c>
      <c r="M16" s="43">
        <f t="shared" si="4"/>
        <v>0</v>
      </c>
      <c r="N16" s="17"/>
      <c r="O16" s="107" t="str">
        <f t="shared" si="5"/>
        <v>Invalid Recipient</v>
      </c>
      <c r="S16" s="10">
        <v>100</v>
      </c>
    </row>
    <row r="17" spans="1:15" x14ac:dyDescent="0.25">
      <c r="A17" s="108">
        <f>A16+0.01</f>
        <v>26.060000000000009</v>
      </c>
      <c r="B17" s="32" t="s">
        <v>49</v>
      </c>
      <c r="C17" s="86" t="str">
        <f t="shared" si="0"/>
        <v>X-00</v>
      </c>
      <c r="D17" s="14"/>
      <c r="E17" s="12"/>
      <c r="F17" s="11"/>
      <c r="G17" s="102"/>
      <c r="H17" s="102"/>
      <c r="I17" s="100"/>
      <c r="J17" s="41">
        <f t="shared" si="3"/>
        <v>0</v>
      </c>
      <c r="K17" s="42">
        <f t="shared" si="1"/>
        <v>0</v>
      </c>
      <c r="L17" s="41">
        <f t="shared" si="2"/>
        <v>0</v>
      </c>
      <c r="M17" s="43">
        <f t="shared" si="4"/>
        <v>0</v>
      </c>
      <c r="N17" s="17"/>
      <c r="O17" s="107" t="str">
        <f t="shared" si="5"/>
        <v>Invalid Recipient</v>
      </c>
    </row>
    <row r="18" spans="1:15" x14ac:dyDescent="0.25">
      <c r="A18" s="108">
        <f t="shared" si="6"/>
        <v>26.070000000000011</v>
      </c>
      <c r="B18" s="32" t="s">
        <v>49</v>
      </c>
      <c r="C18" s="86" t="str">
        <f t="shared" si="0"/>
        <v>X-00</v>
      </c>
      <c r="D18" s="14"/>
      <c r="E18" s="12"/>
      <c r="F18" s="11"/>
      <c r="G18" s="102"/>
      <c r="H18" s="102"/>
      <c r="I18" s="100"/>
      <c r="J18" s="41">
        <f t="shared" si="3"/>
        <v>0</v>
      </c>
      <c r="K18" s="42">
        <f t="shared" si="1"/>
        <v>0</v>
      </c>
      <c r="L18" s="41">
        <f t="shared" si="2"/>
        <v>0</v>
      </c>
      <c r="M18" s="43">
        <f t="shared" si="4"/>
        <v>0</v>
      </c>
      <c r="N18" s="17"/>
      <c r="O18" s="107" t="str">
        <f t="shared" si="5"/>
        <v>Invalid Recipient</v>
      </c>
    </row>
    <row r="19" spans="1:15" x14ac:dyDescent="0.25">
      <c r="A19" s="108">
        <f t="shared" si="6"/>
        <v>26.080000000000013</v>
      </c>
      <c r="B19" s="32" t="s">
        <v>49</v>
      </c>
      <c r="C19" s="86" t="str">
        <f t="shared" si="0"/>
        <v>X-00</v>
      </c>
      <c r="D19" s="14"/>
      <c r="E19" s="12"/>
      <c r="F19" s="11"/>
      <c r="G19" s="102"/>
      <c r="H19" s="102"/>
      <c r="I19" s="100"/>
      <c r="J19" s="41">
        <f t="shared" si="3"/>
        <v>0</v>
      </c>
      <c r="K19" s="42">
        <f t="shared" si="1"/>
        <v>0</v>
      </c>
      <c r="L19" s="41">
        <f t="shared" si="2"/>
        <v>0</v>
      </c>
      <c r="M19" s="43">
        <f t="shared" si="4"/>
        <v>0</v>
      </c>
      <c r="N19" s="17"/>
      <c r="O19" s="107" t="str">
        <f t="shared" si="5"/>
        <v>Invalid Recipient</v>
      </c>
    </row>
    <row r="20" spans="1:15" x14ac:dyDescent="0.25">
      <c r="A20" s="108">
        <f>A19+0.01</f>
        <v>26.090000000000014</v>
      </c>
      <c r="B20" s="32" t="s">
        <v>49</v>
      </c>
      <c r="C20" s="86" t="str">
        <f t="shared" si="0"/>
        <v>X-00</v>
      </c>
      <c r="D20" s="14"/>
      <c r="E20" s="12"/>
      <c r="F20" s="11"/>
      <c r="G20" s="102"/>
      <c r="H20" s="102"/>
      <c r="I20" s="100"/>
      <c r="J20" s="41">
        <f t="shared" si="3"/>
        <v>0</v>
      </c>
      <c r="K20" s="42">
        <f t="shared" si="1"/>
        <v>0</v>
      </c>
      <c r="L20" s="41">
        <f t="shared" si="2"/>
        <v>0</v>
      </c>
      <c r="M20" s="43">
        <f t="shared" si="4"/>
        <v>0</v>
      </c>
      <c r="N20" s="17"/>
      <c r="O20" s="107" t="str">
        <f t="shared" si="5"/>
        <v>Invalid Recipient</v>
      </c>
    </row>
    <row r="21" spans="1:15" x14ac:dyDescent="0.25">
      <c r="A21" s="108">
        <f t="shared" si="6"/>
        <v>26.100000000000016</v>
      </c>
      <c r="B21" s="32" t="s">
        <v>49</v>
      </c>
      <c r="C21" s="86" t="str">
        <f t="shared" si="0"/>
        <v>X-00</v>
      </c>
      <c r="D21" s="14"/>
      <c r="E21" s="12"/>
      <c r="F21" s="11"/>
      <c r="G21" s="102"/>
      <c r="H21" s="102"/>
      <c r="I21" s="100"/>
      <c r="J21" s="41">
        <f>(IF(G21="Yes",$E$7,0)*F21)</f>
        <v>0</v>
      </c>
      <c r="K21" s="42">
        <f t="shared" ref="K21:K25" si="7">SUMIF(G21, "Yes", J21)*I21/100</f>
        <v>0</v>
      </c>
      <c r="L21" s="41">
        <f t="shared" ref="L21:L25" si="8">SUM(I21/100*F21)</f>
        <v>0</v>
      </c>
      <c r="M21" s="43">
        <f t="shared" si="4"/>
        <v>0</v>
      </c>
      <c r="N21" s="17"/>
      <c r="O21" s="107" t="str">
        <f t="shared" si="5"/>
        <v>Invalid Recipient</v>
      </c>
    </row>
    <row r="22" spans="1:15" x14ac:dyDescent="0.25">
      <c r="A22" s="108">
        <f t="shared" si="6"/>
        <v>26.110000000000017</v>
      </c>
      <c r="B22" s="32" t="s">
        <v>49</v>
      </c>
      <c r="C22" s="86" t="str">
        <f t="shared" si="0"/>
        <v>X-00</v>
      </c>
      <c r="D22" s="14"/>
      <c r="E22" s="12"/>
      <c r="F22" s="11"/>
      <c r="G22" s="102"/>
      <c r="H22" s="102"/>
      <c r="I22" s="100"/>
      <c r="J22" s="41">
        <f t="shared" ref="J22:J25" si="9">(IF(G22="Yes",$E$7,0)*F22)</f>
        <v>0</v>
      </c>
      <c r="K22" s="42">
        <f t="shared" si="7"/>
        <v>0</v>
      </c>
      <c r="L22" s="41">
        <f t="shared" si="8"/>
        <v>0</v>
      </c>
      <c r="M22" s="43">
        <f t="shared" si="4"/>
        <v>0</v>
      </c>
      <c r="N22" s="17"/>
      <c r="O22" s="107" t="str">
        <f t="shared" si="5"/>
        <v>Invalid Recipient</v>
      </c>
    </row>
    <row r="23" spans="1:15" x14ac:dyDescent="0.25">
      <c r="A23" s="108">
        <f t="shared" si="6"/>
        <v>26.120000000000019</v>
      </c>
      <c r="B23" s="32" t="s">
        <v>49</v>
      </c>
      <c r="C23" s="86" t="str">
        <f t="shared" si="0"/>
        <v>X-00</v>
      </c>
      <c r="D23" s="14"/>
      <c r="E23" s="12"/>
      <c r="F23" s="11"/>
      <c r="G23" s="102"/>
      <c r="H23" s="102"/>
      <c r="I23" s="100"/>
      <c r="J23" s="41">
        <f t="shared" si="9"/>
        <v>0</v>
      </c>
      <c r="K23" s="42">
        <f t="shared" si="7"/>
        <v>0</v>
      </c>
      <c r="L23" s="41">
        <f t="shared" si="8"/>
        <v>0</v>
      </c>
      <c r="M23" s="43">
        <f t="shared" si="4"/>
        <v>0</v>
      </c>
      <c r="N23" s="17"/>
      <c r="O23" s="107" t="str">
        <f t="shared" si="5"/>
        <v>Invalid Recipient</v>
      </c>
    </row>
    <row r="24" spans="1:15" x14ac:dyDescent="0.25">
      <c r="A24" s="108">
        <f t="shared" si="6"/>
        <v>26.13000000000002</v>
      </c>
      <c r="B24" s="32" t="s">
        <v>49</v>
      </c>
      <c r="C24" s="86" t="str">
        <f t="shared" si="0"/>
        <v>X-00</v>
      </c>
      <c r="D24" s="14"/>
      <c r="E24" s="12"/>
      <c r="F24" s="11"/>
      <c r="G24" s="102"/>
      <c r="H24" s="102"/>
      <c r="I24" s="100"/>
      <c r="J24" s="41">
        <f t="shared" si="9"/>
        <v>0</v>
      </c>
      <c r="K24" s="42">
        <f t="shared" si="7"/>
        <v>0</v>
      </c>
      <c r="L24" s="41">
        <f t="shared" si="8"/>
        <v>0</v>
      </c>
      <c r="M24" s="43">
        <f t="shared" si="4"/>
        <v>0</v>
      </c>
      <c r="N24" s="17"/>
      <c r="O24" s="107" t="str">
        <f t="shared" si="5"/>
        <v>Invalid Recipient</v>
      </c>
    </row>
    <row r="25" spans="1:15" x14ac:dyDescent="0.25">
      <c r="A25" s="108">
        <f t="shared" si="6"/>
        <v>26.140000000000022</v>
      </c>
      <c r="B25" s="32" t="s">
        <v>49</v>
      </c>
      <c r="C25" s="86" t="str">
        <f t="shared" si="0"/>
        <v>X-00</v>
      </c>
      <c r="D25" s="14"/>
      <c r="E25" s="12"/>
      <c r="F25" s="11"/>
      <c r="G25" s="102"/>
      <c r="H25" s="102"/>
      <c r="I25" s="100"/>
      <c r="J25" s="41">
        <f t="shared" si="9"/>
        <v>0</v>
      </c>
      <c r="K25" s="42">
        <f t="shared" si="7"/>
        <v>0</v>
      </c>
      <c r="L25" s="41">
        <f t="shared" si="8"/>
        <v>0</v>
      </c>
      <c r="M25" s="43">
        <f t="shared" si="4"/>
        <v>0</v>
      </c>
      <c r="N25" s="17"/>
      <c r="O25" s="107" t="str">
        <f t="shared" si="5"/>
        <v>Invalid Recipient</v>
      </c>
    </row>
    <row r="26" spans="1:15" x14ac:dyDescent="0.25">
      <c r="A26" s="108">
        <f t="shared" si="6"/>
        <v>26.150000000000023</v>
      </c>
      <c r="B26" s="94"/>
      <c r="C26" s="32" t="str">
        <f t="shared" ref="C26:C31" si="10">$I$1</f>
        <v>X-00</v>
      </c>
      <c r="D26" s="14"/>
      <c r="E26" s="12"/>
      <c r="F26" s="11"/>
      <c r="G26" s="102"/>
      <c r="H26" s="102"/>
      <c r="I26" s="100"/>
      <c r="J26" s="95">
        <f t="shared" ref="J26:J31" si="11">(IF(G26="Yes",$E$7,0)*F26)</f>
        <v>0</v>
      </c>
      <c r="K26" s="96">
        <f t="shared" ref="K26:K31" si="12">SUMIF(G26, "Yes", J26)*I26/100</f>
        <v>0</v>
      </c>
      <c r="L26" s="95">
        <f t="shared" ref="L26:L31" si="13">SUM(I26/100*F26)</f>
        <v>0</v>
      </c>
      <c r="M26" s="43">
        <f t="shared" si="4"/>
        <v>0</v>
      </c>
      <c r="N26" s="17"/>
      <c r="O26" s="109" t="str">
        <f t="shared" ref="O26:O31" si="14">IF($N26=$G$5, H$5, IF($N26=$G$6, $H$6, IF($N26=$G$7, $H$7, "Invalid Recipient")))</f>
        <v>Invalid Recipient</v>
      </c>
    </row>
    <row r="27" spans="1:15" x14ac:dyDescent="0.25">
      <c r="A27" s="108">
        <f t="shared" si="6"/>
        <v>26.160000000000025</v>
      </c>
      <c r="B27" s="94"/>
      <c r="C27" s="32" t="str">
        <f t="shared" si="10"/>
        <v>X-00</v>
      </c>
      <c r="D27" s="14"/>
      <c r="E27" s="12"/>
      <c r="F27" s="11"/>
      <c r="G27" s="102"/>
      <c r="H27" s="102"/>
      <c r="I27" s="100"/>
      <c r="J27" s="95">
        <f t="shared" si="11"/>
        <v>0</v>
      </c>
      <c r="K27" s="96">
        <f t="shared" si="12"/>
        <v>0</v>
      </c>
      <c r="L27" s="95">
        <f t="shared" si="13"/>
        <v>0</v>
      </c>
      <c r="M27" s="43">
        <f t="shared" si="4"/>
        <v>0</v>
      </c>
      <c r="N27" s="17"/>
      <c r="O27" s="109" t="str">
        <f t="shared" si="14"/>
        <v>Invalid Recipient</v>
      </c>
    </row>
    <row r="28" spans="1:15" x14ac:dyDescent="0.25">
      <c r="A28" s="108">
        <f t="shared" si="6"/>
        <v>26.170000000000027</v>
      </c>
      <c r="B28" s="94"/>
      <c r="C28" s="32" t="str">
        <f t="shared" si="10"/>
        <v>X-00</v>
      </c>
      <c r="D28" s="14"/>
      <c r="E28" s="12"/>
      <c r="F28" s="11"/>
      <c r="G28" s="102"/>
      <c r="H28" s="102"/>
      <c r="I28" s="100"/>
      <c r="J28" s="95">
        <f t="shared" si="11"/>
        <v>0</v>
      </c>
      <c r="K28" s="96">
        <f t="shared" si="12"/>
        <v>0</v>
      </c>
      <c r="L28" s="95">
        <f t="shared" si="13"/>
        <v>0</v>
      </c>
      <c r="M28" s="43">
        <f t="shared" si="4"/>
        <v>0</v>
      </c>
      <c r="N28" s="17"/>
      <c r="O28" s="109" t="str">
        <f t="shared" si="14"/>
        <v>Invalid Recipient</v>
      </c>
    </row>
    <row r="29" spans="1:15" x14ac:dyDescent="0.25">
      <c r="A29" s="108">
        <f t="shared" si="6"/>
        <v>26.180000000000028</v>
      </c>
      <c r="B29" s="94"/>
      <c r="C29" s="32" t="str">
        <f t="shared" si="10"/>
        <v>X-00</v>
      </c>
      <c r="D29" s="14"/>
      <c r="E29" s="12"/>
      <c r="F29" s="11"/>
      <c r="G29" s="102"/>
      <c r="H29" s="102"/>
      <c r="I29" s="100"/>
      <c r="J29" s="95">
        <f t="shared" si="11"/>
        <v>0</v>
      </c>
      <c r="K29" s="96">
        <f t="shared" si="12"/>
        <v>0</v>
      </c>
      <c r="L29" s="95">
        <f t="shared" si="13"/>
        <v>0</v>
      </c>
      <c r="M29" s="43">
        <f t="shared" si="4"/>
        <v>0</v>
      </c>
      <c r="N29" s="17"/>
      <c r="O29" s="109" t="str">
        <f t="shared" si="14"/>
        <v>Invalid Recipient</v>
      </c>
    </row>
    <row r="30" spans="1:15" x14ac:dyDescent="0.25">
      <c r="A30" s="108">
        <f t="shared" si="6"/>
        <v>26.19000000000003</v>
      </c>
      <c r="B30" s="94"/>
      <c r="C30" s="32" t="str">
        <f t="shared" si="10"/>
        <v>X-00</v>
      </c>
      <c r="D30" s="14"/>
      <c r="E30" s="12"/>
      <c r="F30" s="11"/>
      <c r="G30" s="102"/>
      <c r="H30" s="102"/>
      <c r="I30" s="100"/>
      <c r="J30" s="95">
        <f t="shared" si="11"/>
        <v>0</v>
      </c>
      <c r="K30" s="96">
        <f t="shared" si="12"/>
        <v>0</v>
      </c>
      <c r="L30" s="95">
        <f t="shared" si="13"/>
        <v>0</v>
      </c>
      <c r="M30" s="43">
        <f>ROUNDDOWN(F30+J30,0)</f>
        <v>0</v>
      </c>
      <c r="N30" s="17"/>
      <c r="O30" s="109" t="str">
        <f t="shared" si="14"/>
        <v>Invalid Recipient</v>
      </c>
    </row>
    <row r="31" spans="1:15" x14ac:dyDescent="0.25">
      <c r="A31" s="108">
        <f t="shared" si="6"/>
        <v>26.200000000000031</v>
      </c>
      <c r="B31" s="94"/>
      <c r="C31" s="32" t="str">
        <f t="shared" si="10"/>
        <v>X-00</v>
      </c>
      <c r="D31" s="14"/>
      <c r="E31" s="59"/>
      <c r="F31" s="66"/>
      <c r="G31" s="60"/>
      <c r="H31" s="60"/>
      <c r="I31" s="100"/>
      <c r="J31" s="95">
        <f t="shared" si="11"/>
        <v>0</v>
      </c>
      <c r="K31" s="96">
        <f t="shared" si="12"/>
        <v>0</v>
      </c>
      <c r="L31" s="95">
        <f t="shared" si="13"/>
        <v>0</v>
      </c>
      <c r="M31" s="43">
        <f>ROUNDDOWN(F31+J31,0)</f>
        <v>0</v>
      </c>
      <c r="N31" s="17"/>
      <c r="O31" s="109" t="str">
        <f t="shared" si="14"/>
        <v>Invalid Recipient</v>
      </c>
    </row>
    <row r="32" spans="1:15" ht="15.75" thickBot="1" x14ac:dyDescent="0.3">
      <c r="A32" s="110">
        <f t="shared" si="6"/>
        <v>26.210000000000033</v>
      </c>
      <c r="B32" s="111"/>
      <c r="C32" s="112" t="str">
        <f t="shared" ref="C32" si="15">$I$1</f>
        <v>X-00</v>
      </c>
      <c r="D32" s="121"/>
      <c r="E32" s="165"/>
      <c r="F32" s="166"/>
      <c r="G32" s="167"/>
      <c r="H32" s="113"/>
      <c r="I32" s="114"/>
      <c r="J32" s="115">
        <f t="shared" ref="J32" si="16">(IF(G32="Yes",$E$7,0)*F32)</f>
        <v>0</v>
      </c>
      <c r="K32" s="116">
        <f t="shared" ref="K32" si="17">SUMIF(G32, "Yes", J32)*I32/100</f>
        <v>0</v>
      </c>
      <c r="L32" s="115">
        <f t="shared" ref="L32" si="18">SUM(I32/100*F32)</f>
        <v>0</v>
      </c>
      <c r="M32" s="43">
        <f>ROUNDDOWN(F32+J32,0)</f>
        <v>0</v>
      </c>
      <c r="N32" s="17"/>
      <c r="O32" s="117" t="str">
        <f t="shared" ref="O32" si="19">IF($N32=$G$5, H$5, IF($N32=$G$6, $H$6, IF($N32=$G$7, $H$7, "Invalid Recipient")))</f>
        <v>Invalid Recipient</v>
      </c>
    </row>
    <row r="33" spans="1:21" ht="15.75" thickBot="1" x14ac:dyDescent="0.3">
      <c r="A33" s="33"/>
      <c r="E33" s="69"/>
      <c r="F33" s="70"/>
      <c r="G33" s="71"/>
      <c r="H33" s="71"/>
      <c r="I33" s="71"/>
      <c r="J33" s="72"/>
      <c r="K33" s="72"/>
      <c r="L33" s="72"/>
      <c r="M33" s="72"/>
      <c r="N33" s="28"/>
      <c r="O33" s="23"/>
    </row>
    <row r="34" spans="1:21" ht="15.75" thickBot="1" x14ac:dyDescent="0.3">
      <c r="A34"/>
      <c r="D34"/>
      <c r="E34"/>
      <c r="F34"/>
      <c r="G34"/>
      <c r="H34" s="44" t="str">
        <f>$G$5</f>
        <v>Enter Name</v>
      </c>
      <c r="I34" s="44" t="str">
        <f>$G$6</f>
        <v>Enter Name</v>
      </c>
      <c r="J34" s="44" t="str">
        <f>$G$7</f>
        <v>Enter Name</v>
      </c>
      <c r="K34" s="33"/>
      <c r="L34" s="33"/>
      <c r="M34" s="168"/>
      <c r="N34"/>
      <c r="O34"/>
    </row>
    <row r="35" spans="1:21" ht="16.5" thickBot="1" x14ac:dyDescent="0.3">
      <c r="A35"/>
      <c r="D35" s="97" t="s">
        <v>100</v>
      </c>
      <c r="E35" s="170">
        <f>SUM(M39:M59)</f>
        <v>0</v>
      </c>
      <c r="F35"/>
      <c r="G35" s="46" t="s">
        <v>33</v>
      </c>
      <c r="H35" s="47">
        <f>SUMIF($N$39:$N$59, $G5, $M$39:$M$59)</f>
        <v>0</v>
      </c>
      <c r="I35" s="47">
        <f>SUMIF($N$39:$N$59, $G6, $M$39:$M$59)</f>
        <v>0</v>
      </c>
      <c r="J35" s="47">
        <f>SUMIF($N$39:$N$59, $G7, $M$39:$M$59)</f>
        <v>0</v>
      </c>
      <c r="K35" s="48"/>
      <c r="L35" s="48"/>
      <c r="M35"/>
      <c r="N35"/>
      <c r="O35"/>
    </row>
    <row r="36" spans="1:21" ht="16.5" customHeight="1" thickBot="1" x14ac:dyDescent="0.3">
      <c r="A36"/>
      <c r="D36" s="124" t="s">
        <v>115</v>
      </c>
      <c r="E36" s="125"/>
      <c r="F36" s="125"/>
      <c r="G36" s="125"/>
      <c r="H36" s="125"/>
      <c r="I36" s="125"/>
      <c r="J36" s="125"/>
      <c r="K36" s="125"/>
      <c r="L36" s="125"/>
      <c r="M36" s="126"/>
      <c r="N36"/>
      <c r="O36"/>
    </row>
    <row r="37" spans="1:21" ht="16.5" thickBot="1" x14ac:dyDescent="0.3">
      <c r="A37" s="39" t="s">
        <v>7</v>
      </c>
      <c r="B37" s="29" t="s">
        <v>44</v>
      </c>
      <c r="C37" s="30" t="s">
        <v>45</v>
      </c>
      <c r="D37" s="40" t="s">
        <v>8</v>
      </c>
      <c r="E37" s="25" t="s">
        <v>9</v>
      </c>
      <c r="F37" s="25" t="s">
        <v>10</v>
      </c>
      <c r="G37" s="25" t="s">
        <v>11</v>
      </c>
      <c r="H37" s="147" t="s">
        <v>12</v>
      </c>
      <c r="I37" s="147" t="s">
        <v>13</v>
      </c>
      <c r="J37" s="25" t="s">
        <v>14</v>
      </c>
      <c r="K37" s="25"/>
      <c r="L37" s="25"/>
      <c r="M37" s="25" t="s">
        <v>43</v>
      </c>
      <c r="N37" s="25" t="s">
        <v>51</v>
      </c>
      <c r="O37" s="25" t="s">
        <v>52</v>
      </c>
    </row>
    <row r="38" spans="1:21" ht="111" thickBot="1" x14ac:dyDescent="0.3">
      <c r="A38" s="159" t="s">
        <v>31</v>
      </c>
      <c r="B38" s="160" t="s">
        <v>46</v>
      </c>
      <c r="C38" s="160" t="s">
        <v>47</v>
      </c>
      <c r="D38" s="159" t="s">
        <v>91</v>
      </c>
      <c r="E38" s="159" t="s">
        <v>71</v>
      </c>
      <c r="F38" s="159" t="s">
        <v>77</v>
      </c>
      <c r="G38" s="159" t="s">
        <v>72</v>
      </c>
      <c r="H38" s="161" t="s">
        <v>118</v>
      </c>
      <c r="I38" s="161" t="s">
        <v>119</v>
      </c>
      <c r="J38" s="159" t="s">
        <v>73</v>
      </c>
      <c r="K38" s="159" t="s">
        <v>58</v>
      </c>
      <c r="L38" s="159" t="s">
        <v>59</v>
      </c>
      <c r="M38" s="159" t="s">
        <v>74</v>
      </c>
      <c r="N38" s="159" t="s">
        <v>75</v>
      </c>
      <c r="O38" s="159" t="s">
        <v>99</v>
      </c>
      <c r="P38" s="10" t="s">
        <v>89</v>
      </c>
      <c r="Q38" s="10" t="s">
        <v>90</v>
      </c>
      <c r="U38"/>
    </row>
    <row r="39" spans="1:21" x14ac:dyDescent="0.25">
      <c r="A39" s="153">
        <v>27.01</v>
      </c>
      <c r="B39" s="32" t="s">
        <v>49</v>
      </c>
      <c r="C39" s="86" t="str">
        <f t="shared" ref="C39:C58" si="20">$I$1</f>
        <v>X-00</v>
      </c>
      <c r="D39" s="14"/>
      <c r="E39" s="99"/>
      <c r="F39" s="24"/>
      <c r="G39" s="101"/>
      <c r="H39" s="204"/>
      <c r="I39" s="205"/>
      <c r="J39" s="156">
        <f t="shared" ref="J39:J58" si="21">(IF(G39="Yes",$E$7,0)*F39)</f>
        <v>0</v>
      </c>
      <c r="K39" s="157">
        <f>SUMIF(G39, "Yes", J39)*I39/100</f>
        <v>0</v>
      </c>
      <c r="L39" s="158">
        <f>SUM(I39/100*F39)</f>
        <v>0</v>
      </c>
      <c r="M39" s="157">
        <f t="shared" ref="M39:M59" si="22">ROUNDDOWN(F39+J39,0)</f>
        <v>0</v>
      </c>
      <c r="N39" s="18"/>
      <c r="O39" s="107" t="str">
        <f>IF($N39=$G$5, H$5, IF($N39=$G$6, $H$6, IF($N39=$G$7, $H$7, "Invalid Recipient")))</f>
        <v>Invalid Recipient</v>
      </c>
    </row>
    <row r="40" spans="1:21" x14ac:dyDescent="0.25">
      <c r="A40" s="118">
        <f>A39+0.01</f>
        <v>27.020000000000003</v>
      </c>
      <c r="B40" s="32" t="s">
        <v>49</v>
      </c>
      <c r="C40" s="86" t="str">
        <f t="shared" si="20"/>
        <v>X-00</v>
      </c>
      <c r="D40" s="14"/>
      <c r="E40" s="12"/>
      <c r="F40" s="11"/>
      <c r="G40" s="102"/>
      <c r="H40" s="206"/>
      <c r="I40" s="207"/>
      <c r="J40" s="49">
        <f t="shared" si="21"/>
        <v>0</v>
      </c>
      <c r="K40" s="42">
        <f t="shared" ref="K40:K58" si="23">SUMIF(G40, "Yes", J40)*I40/100</f>
        <v>0</v>
      </c>
      <c r="L40" s="41">
        <f>SUM(I40/100*F40)</f>
        <v>0</v>
      </c>
      <c r="M40" s="42">
        <f t="shared" si="22"/>
        <v>0</v>
      </c>
      <c r="N40" s="17"/>
      <c r="O40" s="107" t="str">
        <f t="shared" ref="O40:O58" si="24">IF($N40=$G$5, H$5, IF($N40=$G$6, $H$6, IF($N40=$G$7, $H$7, "Invalid Recipient")))</f>
        <v>Invalid Recipient</v>
      </c>
    </row>
    <row r="41" spans="1:21" x14ac:dyDescent="0.25">
      <c r="A41" s="118">
        <f t="shared" ref="A41:A59" si="25">A40+0.01</f>
        <v>27.030000000000005</v>
      </c>
      <c r="B41" s="32" t="s">
        <v>49</v>
      </c>
      <c r="C41" s="86" t="str">
        <f t="shared" si="20"/>
        <v>X-00</v>
      </c>
      <c r="D41" s="14"/>
      <c r="E41" s="12"/>
      <c r="F41" s="11"/>
      <c r="G41" s="102"/>
      <c r="H41" s="206"/>
      <c r="I41" s="207"/>
      <c r="J41" s="49">
        <f t="shared" si="21"/>
        <v>0</v>
      </c>
      <c r="K41" s="42">
        <f t="shared" si="23"/>
        <v>0</v>
      </c>
      <c r="L41" s="41">
        <f t="shared" ref="L41:L58" si="26">SUM(I41/100*F41)</f>
        <v>0</v>
      </c>
      <c r="M41" s="42">
        <f t="shared" si="22"/>
        <v>0</v>
      </c>
      <c r="N41" s="17"/>
      <c r="O41" s="107" t="str">
        <f t="shared" si="24"/>
        <v>Invalid Recipient</v>
      </c>
    </row>
    <row r="42" spans="1:21" x14ac:dyDescent="0.25">
      <c r="A42" s="118">
        <f t="shared" si="25"/>
        <v>27.040000000000006</v>
      </c>
      <c r="B42" s="32" t="s">
        <v>49</v>
      </c>
      <c r="C42" s="86" t="str">
        <f t="shared" si="20"/>
        <v>X-00</v>
      </c>
      <c r="D42" s="14"/>
      <c r="E42" s="12"/>
      <c r="F42" s="11"/>
      <c r="G42" s="102"/>
      <c r="H42" s="206"/>
      <c r="I42" s="207"/>
      <c r="J42" s="49">
        <f t="shared" si="21"/>
        <v>0</v>
      </c>
      <c r="K42" s="42">
        <f t="shared" si="23"/>
        <v>0</v>
      </c>
      <c r="L42" s="41">
        <f t="shared" si="26"/>
        <v>0</v>
      </c>
      <c r="M42" s="42">
        <f t="shared" si="22"/>
        <v>0</v>
      </c>
      <c r="N42" s="17"/>
      <c r="O42" s="107" t="str">
        <f t="shared" si="24"/>
        <v>Invalid Recipient</v>
      </c>
    </row>
    <row r="43" spans="1:21" x14ac:dyDescent="0.25">
      <c r="A43" s="118">
        <f t="shared" si="25"/>
        <v>27.050000000000008</v>
      </c>
      <c r="B43" s="32" t="s">
        <v>49</v>
      </c>
      <c r="C43" s="86" t="str">
        <f t="shared" si="20"/>
        <v>X-00</v>
      </c>
      <c r="D43" s="14"/>
      <c r="E43" s="12"/>
      <c r="F43" s="11"/>
      <c r="G43" s="102"/>
      <c r="H43" s="206"/>
      <c r="I43" s="207"/>
      <c r="J43" s="49">
        <f t="shared" si="21"/>
        <v>0</v>
      </c>
      <c r="K43" s="42">
        <f t="shared" si="23"/>
        <v>0</v>
      </c>
      <c r="L43" s="41">
        <f t="shared" si="26"/>
        <v>0</v>
      </c>
      <c r="M43" s="42">
        <f t="shared" si="22"/>
        <v>0</v>
      </c>
      <c r="N43" s="17"/>
      <c r="O43" s="107" t="str">
        <f t="shared" si="24"/>
        <v>Invalid Recipient</v>
      </c>
    </row>
    <row r="44" spans="1:21" x14ac:dyDescent="0.25">
      <c r="A44" s="118">
        <f t="shared" si="25"/>
        <v>27.060000000000009</v>
      </c>
      <c r="B44" s="32" t="s">
        <v>49</v>
      </c>
      <c r="C44" s="86" t="str">
        <f t="shared" si="20"/>
        <v>X-00</v>
      </c>
      <c r="D44" s="14"/>
      <c r="E44" s="12"/>
      <c r="F44" s="11"/>
      <c r="G44" s="102"/>
      <c r="H44" s="206"/>
      <c r="I44" s="207"/>
      <c r="J44" s="49">
        <f t="shared" si="21"/>
        <v>0</v>
      </c>
      <c r="K44" s="42">
        <f t="shared" si="23"/>
        <v>0</v>
      </c>
      <c r="L44" s="41">
        <f t="shared" si="26"/>
        <v>0</v>
      </c>
      <c r="M44" s="42">
        <f t="shared" si="22"/>
        <v>0</v>
      </c>
      <c r="N44" s="17"/>
      <c r="O44" s="107" t="str">
        <f t="shared" si="24"/>
        <v>Invalid Recipient</v>
      </c>
    </row>
    <row r="45" spans="1:21" x14ac:dyDescent="0.25">
      <c r="A45" s="118">
        <f t="shared" si="25"/>
        <v>27.070000000000011</v>
      </c>
      <c r="B45" s="32" t="s">
        <v>49</v>
      </c>
      <c r="C45" s="86" t="str">
        <f t="shared" si="20"/>
        <v>X-00</v>
      </c>
      <c r="D45" s="14"/>
      <c r="E45" s="12"/>
      <c r="F45" s="11"/>
      <c r="G45" s="102"/>
      <c r="H45" s="206"/>
      <c r="I45" s="207"/>
      <c r="J45" s="49">
        <f t="shared" si="21"/>
        <v>0</v>
      </c>
      <c r="K45" s="42">
        <f t="shared" si="23"/>
        <v>0</v>
      </c>
      <c r="L45" s="41">
        <f t="shared" si="26"/>
        <v>0</v>
      </c>
      <c r="M45" s="42">
        <f t="shared" si="22"/>
        <v>0</v>
      </c>
      <c r="N45" s="17"/>
      <c r="O45" s="107" t="str">
        <f t="shared" si="24"/>
        <v>Invalid Recipient</v>
      </c>
    </row>
    <row r="46" spans="1:21" x14ac:dyDescent="0.25">
      <c r="A46" s="118">
        <f t="shared" si="25"/>
        <v>27.080000000000013</v>
      </c>
      <c r="B46" s="32" t="s">
        <v>49</v>
      </c>
      <c r="C46" s="86" t="str">
        <f t="shared" si="20"/>
        <v>X-00</v>
      </c>
      <c r="D46" s="14"/>
      <c r="E46" s="12"/>
      <c r="F46" s="11"/>
      <c r="G46" s="102"/>
      <c r="H46" s="206"/>
      <c r="I46" s="207"/>
      <c r="J46" s="49">
        <f t="shared" si="21"/>
        <v>0</v>
      </c>
      <c r="K46" s="42">
        <f t="shared" si="23"/>
        <v>0</v>
      </c>
      <c r="L46" s="41">
        <f t="shared" si="26"/>
        <v>0</v>
      </c>
      <c r="M46" s="42">
        <f t="shared" si="22"/>
        <v>0</v>
      </c>
      <c r="N46" s="17"/>
      <c r="O46" s="107" t="str">
        <f t="shared" si="24"/>
        <v>Invalid Recipient</v>
      </c>
    </row>
    <row r="47" spans="1:21" x14ac:dyDescent="0.25">
      <c r="A47" s="118">
        <f t="shared" si="25"/>
        <v>27.090000000000014</v>
      </c>
      <c r="B47" s="32" t="s">
        <v>49</v>
      </c>
      <c r="C47" s="86" t="str">
        <f t="shared" si="20"/>
        <v>X-00</v>
      </c>
      <c r="D47" s="14"/>
      <c r="E47" s="12"/>
      <c r="F47" s="11"/>
      <c r="G47" s="102"/>
      <c r="H47" s="206"/>
      <c r="I47" s="207"/>
      <c r="J47" s="49">
        <f t="shared" si="21"/>
        <v>0</v>
      </c>
      <c r="K47" s="42">
        <f t="shared" si="23"/>
        <v>0</v>
      </c>
      <c r="L47" s="41">
        <f t="shared" si="26"/>
        <v>0</v>
      </c>
      <c r="M47" s="42">
        <f t="shared" si="22"/>
        <v>0</v>
      </c>
      <c r="N47" s="17"/>
      <c r="O47" s="107" t="str">
        <f t="shared" si="24"/>
        <v>Invalid Recipient</v>
      </c>
    </row>
    <row r="48" spans="1:21" x14ac:dyDescent="0.25">
      <c r="A48" s="108">
        <f t="shared" si="25"/>
        <v>27.100000000000016</v>
      </c>
      <c r="B48" s="32" t="s">
        <v>49</v>
      </c>
      <c r="C48" s="86" t="str">
        <f t="shared" si="20"/>
        <v>X-00</v>
      </c>
      <c r="D48" s="14"/>
      <c r="E48" s="12"/>
      <c r="F48" s="11"/>
      <c r="G48" s="102"/>
      <c r="H48" s="206"/>
      <c r="I48" s="207"/>
      <c r="J48" s="49">
        <f t="shared" si="21"/>
        <v>0</v>
      </c>
      <c r="K48" s="42">
        <f t="shared" si="23"/>
        <v>0</v>
      </c>
      <c r="L48" s="41">
        <f t="shared" si="26"/>
        <v>0</v>
      </c>
      <c r="M48" s="42">
        <f t="shared" si="22"/>
        <v>0</v>
      </c>
      <c r="N48" s="17"/>
      <c r="O48" s="107" t="str">
        <f t="shared" si="24"/>
        <v>Invalid Recipient</v>
      </c>
    </row>
    <row r="49" spans="1:15" x14ac:dyDescent="0.25">
      <c r="A49" s="118">
        <f t="shared" si="25"/>
        <v>27.110000000000017</v>
      </c>
      <c r="B49" s="32" t="s">
        <v>49</v>
      </c>
      <c r="C49" s="86" t="str">
        <f t="shared" si="20"/>
        <v>X-00</v>
      </c>
      <c r="D49" s="14"/>
      <c r="E49" s="12"/>
      <c r="F49" s="11"/>
      <c r="G49" s="102"/>
      <c r="H49" s="206"/>
      <c r="I49" s="207"/>
      <c r="J49" s="49">
        <f t="shared" si="21"/>
        <v>0</v>
      </c>
      <c r="K49" s="42">
        <f t="shared" si="23"/>
        <v>0</v>
      </c>
      <c r="L49" s="41">
        <f t="shared" si="26"/>
        <v>0</v>
      </c>
      <c r="M49" s="42">
        <f t="shared" si="22"/>
        <v>0</v>
      </c>
      <c r="N49" s="17"/>
      <c r="O49" s="107" t="str">
        <f t="shared" si="24"/>
        <v>Invalid Recipient</v>
      </c>
    </row>
    <row r="50" spans="1:15" x14ac:dyDescent="0.25">
      <c r="A50" s="118">
        <f t="shared" si="25"/>
        <v>27.120000000000019</v>
      </c>
      <c r="B50" s="32" t="s">
        <v>49</v>
      </c>
      <c r="C50" s="86" t="str">
        <f t="shared" si="20"/>
        <v>X-00</v>
      </c>
      <c r="D50" s="14"/>
      <c r="E50" s="12"/>
      <c r="F50" s="11"/>
      <c r="G50" s="102"/>
      <c r="H50" s="206"/>
      <c r="I50" s="207"/>
      <c r="J50" s="49">
        <f t="shared" si="21"/>
        <v>0</v>
      </c>
      <c r="K50" s="42">
        <f t="shared" si="23"/>
        <v>0</v>
      </c>
      <c r="L50" s="41">
        <f t="shared" si="26"/>
        <v>0</v>
      </c>
      <c r="M50" s="42">
        <f t="shared" si="22"/>
        <v>0</v>
      </c>
      <c r="N50" s="17"/>
      <c r="O50" s="107" t="str">
        <f t="shared" si="24"/>
        <v>Invalid Recipient</v>
      </c>
    </row>
    <row r="51" spans="1:15" x14ac:dyDescent="0.25">
      <c r="A51" s="118">
        <f t="shared" si="25"/>
        <v>27.13000000000002</v>
      </c>
      <c r="B51" s="32" t="s">
        <v>49</v>
      </c>
      <c r="C51" s="86" t="str">
        <f t="shared" si="20"/>
        <v>X-00</v>
      </c>
      <c r="D51" s="14"/>
      <c r="E51" s="12"/>
      <c r="F51" s="11"/>
      <c r="G51" s="102"/>
      <c r="H51" s="206"/>
      <c r="I51" s="207"/>
      <c r="J51" s="49">
        <f t="shared" si="21"/>
        <v>0</v>
      </c>
      <c r="K51" s="42">
        <f t="shared" si="23"/>
        <v>0</v>
      </c>
      <c r="L51" s="41">
        <f t="shared" si="26"/>
        <v>0</v>
      </c>
      <c r="M51" s="42">
        <f t="shared" si="22"/>
        <v>0</v>
      </c>
      <c r="N51" s="17"/>
      <c r="O51" s="107" t="str">
        <f t="shared" si="24"/>
        <v>Invalid Recipient</v>
      </c>
    </row>
    <row r="52" spans="1:15" x14ac:dyDescent="0.25">
      <c r="A52" s="118">
        <f t="shared" si="25"/>
        <v>27.140000000000022</v>
      </c>
      <c r="B52" s="32" t="s">
        <v>49</v>
      </c>
      <c r="C52" s="86" t="str">
        <f t="shared" si="20"/>
        <v>X-00</v>
      </c>
      <c r="D52" s="14"/>
      <c r="E52" s="12"/>
      <c r="F52" s="11"/>
      <c r="G52" s="102"/>
      <c r="H52" s="206"/>
      <c r="I52" s="207"/>
      <c r="J52" s="49">
        <f t="shared" si="21"/>
        <v>0</v>
      </c>
      <c r="K52" s="42">
        <f t="shared" si="23"/>
        <v>0</v>
      </c>
      <c r="L52" s="41">
        <f t="shared" si="26"/>
        <v>0</v>
      </c>
      <c r="M52" s="42">
        <f t="shared" si="22"/>
        <v>0</v>
      </c>
      <c r="N52" s="17"/>
      <c r="O52" s="107" t="str">
        <f t="shared" si="24"/>
        <v>Invalid Recipient</v>
      </c>
    </row>
    <row r="53" spans="1:15" x14ac:dyDescent="0.25">
      <c r="A53" s="118">
        <f t="shared" si="25"/>
        <v>27.150000000000023</v>
      </c>
      <c r="B53" s="32" t="s">
        <v>49</v>
      </c>
      <c r="C53" s="86" t="str">
        <f t="shared" si="20"/>
        <v>X-00</v>
      </c>
      <c r="D53" s="14"/>
      <c r="E53" s="12"/>
      <c r="F53" s="11"/>
      <c r="G53" s="102"/>
      <c r="H53" s="206"/>
      <c r="I53" s="207"/>
      <c r="J53" s="49">
        <f t="shared" si="21"/>
        <v>0</v>
      </c>
      <c r="K53" s="42">
        <f t="shared" si="23"/>
        <v>0</v>
      </c>
      <c r="L53" s="41">
        <f t="shared" si="26"/>
        <v>0</v>
      </c>
      <c r="M53" s="42">
        <f t="shared" si="22"/>
        <v>0</v>
      </c>
      <c r="N53" s="17"/>
      <c r="O53" s="107" t="str">
        <f t="shared" si="24"/>
        <v>Invalid Recipient</v>
      </c>
    </row>
    <row r="54" spans="1:15" x14ac:dyDescent="0.25">
      <c r="A54" s="118">
        <f t="shared" si="25"/>
        <v>27.160000000000025</v>
      </c>
      <c r="B54" s="32" t="s">
        <v>49</v>
      </c>
      <c r="C54" s="86" t="str">
        <f t="shared" si="20"/>
        <v>X-00</v>
      </c>
      <c r="D54" s="14"/>
      <c r="E54" s="12"/>
      <c r="F54" s="11"/>
      <c r="G54" s="102"/>
      <c r="H54" s="206"/>
      <c r="I54" s="207"/>
      <c r="J54" s="49">
        <f t="shared" si="21"/>
        <v>0</v>
      </c>
      <c r="K54" s="42">
        <f t="shared" si="23"/>
        <v>0</v>
      </c>
      <c r="L54" s="41">
        <f t="shared" si="26"/>
        <v>0</v>
      </c>
      <c r="M54" s="42">
        <f t="shared" si="22"/>
        <v>0</v>
      </c>
      <c r="N54" s="17"/>
      <c r="O54" s="107" t="str">
        <f t="shared" si="24"/>
        <v>Invalid Recipient</v>
      </c>
    </row>
    <row r="55" spans="1:15" x14ac:dyDescent="0.25">
      <c r="A55" s="118">
        <f t="shared" si="25"/>
        <v>27.170000000000027</v>
      </c>
      <c r="B55" s="32" t="s">
        <v>49</v>
      </c>
      <c r="C55" s="86" t="str">
        <f t="shared" si="20"/>
        <v>X-00</v>
      </c>
      <c r="D55" s="14"/>
      <c r="E55" s="12"/>
      <c r="F55" s="11"/>
      <c r="G55" s="102"/>
      <c r="H55" s="206"/>
      <c r="I55" s="207"/>
      <c r="J55" s="49">
        <f t="shared" si="21"/>
        <v>0</v>
      </c>
      <c r="K55" s="42">
        <f t="shared" si="23"/>
        <v>0</v>
      </c>
      <c r="L55" s="41">
        <f t="shared" si="26"/>
        <v>0</v>
      </c>
      <c r="M55" s="42">
        <f t="shared" si="22"/>
        <v>0</v>
      </c>
      <c r="N55" s="17"/>
      <c r="O55" s="107" t="str">
        <f t="shared" si="24"/>
        <v>Invalid Recipient</v>
      </c>
    </row>
    <row r="56" spans="1:15" x14ac:dyDescent="0.25">
      <c r="A56" s="118">
        <f t="shared" si="25"/>
        <v>27.180000000000028</v>
      </c>
      <c r="B56" s="32" t="s">
        <v>49</v>
      </c>
      <c r="C56" s="86" t="str">
        <f t="shared" si="20"/>
        <v>X-00</v>
      </c>
      <c r="D56" s="14"/>
      <c r="E56" s="12"/>
      <c r="F56" s="11"/>
      <c r="G56" s="102"/>
      <c r="H56" s="206"/>
      <c r="I56" s="207"/>
      <c r="J56" s="49">
        <f t="shared" si="21"/>
        <v>0</v>
      </c>
      <c r="K56" s="42">
        <f t="shared" si="23"/>
        <v>0</v>
      </c>
      <c r="L56" s="41">
        <f t="shared" si="26"/>
        <v>0</v>
      </c>
      <c r="M56" s="42">
        <f t="shared" si="22"/>
        <v>0</v>
      </c>
      <c r="N56" s="17"/>
      <c r="O56" s="107" t="str">
        <f t="shared" si="24"/>
        <v>Invalid Recipient</v>
      </c>
    </row>
    <row r="57" spans="1:15" x14ac:dyDescent="0.25">
      <c r="A57" s="118">
        <f t="shared" si="25"/>
        <v>27.19000000000003</v>
      </c>
      <c r="B57" s="32" t="s">
        <v>49</v>
      </c>
      <c r="C57" s="86" t="str">
        <f t="shared" si="20"/>
        <v>X-00</v>
      </c>
      <c r="D57" s="14"/>
      <c r="E57" s="12"/>
      <c r="F57" s="11"/>
      <c r="G57" s="102"/>
      <c r="H57" s="206"/>
      <c r="I57" s="207"/>
      <c r="J57" s="49">
        <f t="shared" si="21"/>
        <v>0</v>
      </c>
      <c r="K57" s="42">
        <f t="shared" si="23"/>
        <v>0</v>
      </c>
      <c r="L57" s="41">
        <f t="shared" si="26"/>
        <v>0</v>
      </c>
      <c r="M57" s="42">
        <f t="shared" si="22"/>
        <v>0</v>
      </c>
      <c r="N57" s="17"/>
      <c r="O57" s="107" t="str">
        <f t="shared" si="24"/>
        <v>Invalid Recipient</v>
      </c>
    </row>
    <row r="58" spans="1:15" x14ac:dyDescent="0.25">
      <c r="A58" s="108">
        <f t="shared" si="25"/>
        <v>27.200000000000031</v>
      </c>
      <c r="B58" s="32" t="s">
        <v>49</v>
      </c>
      <c r="C58" s="86" t="str">
        <f t="shared" si="20"/>
        <v>X-00</v>
      </c>
      <c r="D58" s="14"/>
      <c r="E58" s="59"/>
      <c r="F58" s="66"/>
      <c r="G58" s="60"/>
      <c r="H58" s="208"/>
      <c r="I58" s="207"/>
      <c r="J58" s="67">
        <f t="shared" si="21"/>
        <v>0</v>
      </c>
      <c r="K58" s="62">
        <f t="shared" si="23"/>
        <v>0</v>
      </c>
      <c r="L58" s="61">
        <f t="shared" si="26"/>
        <v>0</v>
      </c>
      <c r="M58" s="42">
        <f t="shared" si="22"/>
        <v>0</v>
      </c>
      <c r="N58" s="17"/>
      <c r="O58" s="119" t="str">
        <f t="shared" si="24"/>
        <v>Invalid Recipient</v>
      </c>
    </row>
    <row r="59" spans="1:15" ht="15.75" thickBot="1" x14ac:dyDescent="0.3">
      <c r="A59" s="108">
        <f t="shared" si="25"/>
        <v>27.210000000000033</v>
      </c>
      <c r="B59" s="112" t="s">
        <v>88</v>
      </c>
      <c r="C59" s="120" t="str">
        <f>$I$1</f>
        <v>X-00</v>
      </c>
      <c r="D59" s="121"/>
      <c r="E59" s="165"/>
      <c r="F59" s="166"/>
      <c r="G59" s="167"/>
      <c r="H59" s="209"/>
      <c r="I59" s="210"/>
      <c r="J59" s="122">
        <f>(IF(G59="Yes",$E$7,0)*F59)</f>
        <v>0</v>
      </c>
      <c r="K59" s="116">
        <f>SUMIF(G59, "Yes", J59)*I59/100</f>
        <v>0</v>
      </c>
      <c r="L59" s="115">
        <f>SUM(I59/100*F59)</f>
        <v>0</v>
      </c>
      <c r="M59" s="42">
        <f t="shared" si="22"/>
        <v>0</v>
      </c>
      <c r="N59" s="17"/>
      <c r="O59" s="117" t="str">
        <f>IF($N59=$G$5, H$5, IF($N59=$G$6, $H$6, IF($N59=$G$7, $H$7, "Invalid Recipient")))</f>
        <v>Invalid Recipient</v>
      </c>
    </row>
    <row r="60" spans="1:15" ht="15.75" thickBot="1" x14ac:dyDescent="0.3">
      <c r="A60" s="33"/>
      <c r="E60" s="69"/>
      <c r="F60" s="73"/>
      <c r="G60" s="71"/>
      <c r="H60" s="71"/>
      <c r="I60" s="71"/>
      <c r="J60" s="72"/>
      <c r="K60" s="72"/>
      <c r="L60" s="72"/>
      <c r="M60" s="72"/>
      <c r="N60" s="28"/>
      <c r="O60" s="23"/>
    </row>
    <row r="61" spans="1:15" ht="15.75" thickBot="1" x14ac:dyDescent="0.3">
      <c r="A61"/>
      <c r="D61"/>
      <c r="E61"/>
      <c r="F61"/>
      <c r="G61"/>
      <c r="H61" s="44" t="str">
        <f>$G$5</f>
        <v>Enter Name</v>
      </c>
      <c r="I61" s="44" t="str">
        <f>$G$6</f>
        <v>Enter Name</v>
      </c>
      <c r="J61" s="44" t="str">
        <f>$G$7</f>
        <v>Enter Name</v>
      </c>
      <c r="K61" s="33"/>
      <c r="L61" s="33"/>
      <c r="M61" s="33"/>
    </row>
    <row r="62" spans="1:15" ht="16.5" thickBot="1" x14ac:dyDescent="0.3">
      <c r="A62"/>
      <c r="D62" s="97" t="s">
        <v>114</v>
      </c>
      <c r="E62" s="45">
        <f>SUM(M66:M85)</f>
        <v>0</v>
      </c>
      <c r="F62"/>
      <c r="G62" s="46" t="s">
        <v>33</v>
      </c>
      <c r="H62" s="47">
        <f>SUMIF($N$66:$N$86, $G5, $M$66:$M$86)</f>
        <v>0</v>
      </c>
      <c r="I62" s="47">
        <f>SUMIF($N$66:$N$86, $G6, $M$66:$M$86)</f>
        <v>0</v>
      </c>
      <c r="J62" s="47">
        <f>SUMIF($N$66:$N$86, $G7, $M$66:$M$86)</f>
        <v>0</v>
      </c>
      <c r="K62" s="48"/>
      <c r="L62" s="48"/>
      <c r="M62"/>
    </row>
    <row r="63" spans="1:15" ht="16.5" customHeight="1" thickBot="1" x14ac:dyDescent="0.3">
      <c r="A63"/>
      <c r="D63" s="124" t="s">
        <v>113</v>
      </c>
      <c r="E63" s="125"/>
      <c r="F63" s="125"/>
      <c r="G63" s="125"/>
      <c r="H63" s="125"/>
      <c r="I63" s="125"/>
      <c r="J63" s="125"/>
      <c r="K63" s="125"/>
      <c r="L63" s="125"/>
      <c r="M63" s="126"/>
    </row>
    <row r="64" spans="1:15" ht="16.5" thickBot="1" x14ac:dyDescent="0.3">
      <c r="A64" s="39" t="s">
        <v>7</v>
      </c>
      <c r="B64" s="29" t="s">
        <v>44</v>
      </c>
      <c r="C64" s="30" t="s">
        <v>45</v>
      </c>
      <c r="D64" s="40" t="s">
        <v>8</v>
      </c>
      <c r="E64" s="25" t="s">
        <v>9</v>
      </c>
      <c r="F64" s="25" t="s">
        <v>10</v>
      </c>
      <c r="G64" s="25" t="s">
        <v>11</v>
      </c>
      <c r="H64" s="25" t="s">
        <v>12</v>
      </c>
      <c r="I64" s="25" t="s">
        <v>13</v>
      </c>
      <c r="J64" s="25" t="s">
        <v>14</v>
      </c>
      <c r="K64" s="25"/>
      <c r="L64" s="25"/>
      <c r="M64" s="25" t="s">
        <v>43</v>
      </c>
      <c r="N64" s="25" t="s">
        <v>51</v>
      </c>
      <c r="O64" s="25" t="s">
        <v>52</v>
      </c>
    </row>
    <row r="65" spans="1:17" ht="111" thickBot="1" x14ac:dyDescent="0.3">
      <c r="A65" s="159" t="s">
        <v>31</v>
      </c>
      <c r="B65" s="160" t="s">
        <v>46</v>
      </c>
      <c r="C65" s="160" t="s">
        <v>47</v>
      </c>
      <c r="D65" s="159" t="s">
        <v>91</v>
      </c>
      <c r="E65" s="159" t="s">
        <v>71</v>
      </c>
      <c r="F65" s="159" t="s">
        <v>77</v>
      </c>
      <c r="G65" s="159" t="s">
        <v>72</v>
      </c>
      <c r="H65" s="161" t="s">
        <v>118</v>
      </c>
      <c r="I65" s="161" t="s">
        <v>119</v>
      </c>
      <c r="J65" s="159" t="s">
        <v>73</v>
      </c>
      <c r="K65" s="159" t="s">
        <v>58</v>
      </c>
      <c r="L65" s="159" t="s">
        <v>59</v>
      </c>
      <c r="M65" s="159" t="s">
        <v>74</v>
      </c>
      <c r="N65" s="159" t="s">
        <v>75</v>
      </c>
      <c r="O65" s="159" t="s">
        <v>99</v>
      </c>
      <c r="P65" s="10" t="s">
        <v>89</v>
      </c>
      <c r="Q65" s="10" t="s">
        <v>90</v>
      </c>
    </row>
    <row r="66" spans="1:17" x14ac:dyDescent="0.25">
      <c r="A66" s="153">
        <v>28.01</v>
      </c>
      <c r="B66" s="32" t="s">
        <v>70</v>
      </c>
      <c r="C66" s="32" t="str">
        <f t="shared" ref="C66:C85" si="27">$I$1</f>
        <v>X-00</v>
      </c>
      <c r="D66" s="14"/>
      <c r="E66" s="99"/>
      <c r="F66" s="24"/>
      <c r="G66" s="101"/>
      <c r="H66" s="154"/>
      <c r="I66" s="155"/>
      <c r="J66" s="156">
        <f t="shared" ref="J66:J85" si="28">(IF(G66="Yes",$E$7,0)*F66)</f>
        <v>0</v>
      </c>
      <c r="K66" s="157">
        <f>SUMIF(G66, "Yes", J66)*I66/100</f>
        <v>0</v>
      </c>
      <c r="L66" s="158">
        <f>SUM(I66/100*F66)</f>
        <v>0</v>
      </c>
      <c r="M66" s="157">
        <f>ROUNDDOWN(F66+J66,0)</f>
        <v>0</v>
      </c>
      <c r="N66" s="18"/>
      <c r="O66" s="107" t="str">
        <f>IF($N66=$G$5, H$5, IF($N66=$G$6, $H$6, IF($N66=$G$7, $H$7, "Invalid Recipient")))</f>
        <v>Invalid Recipient</v>
      </c>
    </row>
    <row r="67" spans="1:17" x14ac:dyDescent="0.25">
      <c r="A67" s="118">
        <f>A66+0.01</f>
        <v>28.020000000000003</v>
      </c>
      <c r="B67" s="32" t="s">
        <v>70</v>
      </c>
      <c r="C67" s="32" t="str">
        <f t="shared" si="27"/>
        <v>X-00</v>
      </c>
      <c r="D67" s="14"/>
      <c r="E67" s="12"/>
      <c r="F67" s="11"/>
      <c r="G67" s="102"/>
      <c r="H67" s="149"/>
      <c r="I67" s="148"/>
      <c r="J67" s="49">
        <f t="shared" si="28"/>
        <v>0</v>
      </c>
      <c r="K67" s="42">
        <f t="shared" ref="K67:K85" si="29">SUMIF(G67, "Yes", J67)*I67/100</f>
        <v>0</v>
      </c>
      <c r="L67" s="41">
        <f>SUM(I67/100*F67)</f>
        <v>0</v>
      </c>
      <c r="M67" s="42">
        <f>ROUNDDOWN(F67+J67,0)</f>
        <v>0</v>
      </c>
      <c r="N67" s="17"/>
      <c r="O67" s="107" t="str">
        <f t="shared" ref="O67:O85" si="30">IF($N67=$G$5, H$5, IF($N67=$G$6, $H$6, IF($N67=$G$7, $H$7, "Invalid Recipient")))</f>
        <v>Invalid Recipient</v>
      </c>
    </row>
    <row r="68" spans="1:17" x14ac:dyDescent="0.25">
      <c r="A68" s="118">
        <f t="shared" ref="A68:A86" si="31">A67+0.01</f>
        <v>28.030000000000005</v>
      </c>
      <c r="B68" s="32" t="s">
        <v>70</v>
      </c>
      <c r="C68" s="32" t="str">
        <f t="shared" si="27"/>
        <v>X-00</v>
      </c>
      <c r="D68" s="14"/>
      <c r="E68" s="12"/>
      <c r="F68" s="11"/>
      <c r="G68" s="102"/>
      <c r="H68" s="149"/>
      <c r="I68" s="148"/>
      <c r="J68" s="49">
        <f t="shared" si="28"/>
        <v>0</v>
      </c>
      <c r="K68" s="42">
        <f t="shared" si="29"/>
        <v>0</v>
      </c>
      <c r="L68" s="41">
        <f t="shared" ref="L68:L85" si="32">SUM(I68/100*F68)</f>
        <v>0</v>
      </c>
      <c r="M68" s="42">
        <f>ROUNDDOWN(F68+J68,0)</f>
        <v>0</v>
      </c>
      <c r="N68" s="17"/>
      <c r="O68" s="107" t="str">
        <f t="shared" si="30"/>
        <v>Invalid Recipient</v>
      </c>
    </row>
    <row r="69" spans="1:17" x14ac:dyDescent="0.25">
      <c r="A69" s="118">
        <f t="shared" si="31"/>
        <v>28.040000000000006</v>
      </c>
      <c r="B69" s="32" t="s">
        <v>70</v>
      </c>
      <c r="C69" s="32" t="str">
        <f t="shared" si="27"/>
        <v>X-00</v>
      </c>
      <c r="D69" s="14"/>
      <c r="E69" s="12"/>
      <c r="F69" s="11"/>
      <c r="G69" s="102"/>
      <c r="H69" s="149"/>
      <c r="I69" s="148"/>
      <c r="J69" s="49">
        <f t="shared" si="28"/>
        <v>0</v>
      </c>
      <c r="K69" s="42">
        <f t="shared" si="29"/>
        <v>0</v>
      </c>
      <c r="L69" s="41">
        <f t="shared" si="32"/>
        <v>0</v>
      </c>
      <c r="M69" s="42">
        <f>ROUNDDOWN(F69+J69,0)</f>
        <v>0</v>
      </c>
      <c r="N69" s="17"/>
      <c r="O69" s="107" t="str">
        <f t="shared" si="30"/>
        <v>Invalid Recipient</v>
      </c>
    </row>
    <row r="70" spans="1:17" x14ac:dyDescent="0.25">
      <c r="A70" s="118">
        <f t="shared" si="31"/>
        <v>28.050000000000008</v>
      </c>
      <c r="B70" s="32" t="s">
        <v>70</v>
      </c>
      <c r="C70" s="32" t="str">
        <f t="shared" si="27"/>
        <v>X-00</v>
      </c>
      <c r="D70" s="14"/>
      <c r="E70" s="12"/>
      <c r="F70" s="11"/>
      <c r="G70" s="102"/>
      <c r="H70" s="149"/>
      <c r="I70" s="148"/>
      <c r="J70" s="49">
        <f t="shared" si="28"/>
        <v>0</v>
      </c>
      <c r="K70" s="42">
        <f t="shared" si="29"/>
        <v>0</v>
      </c>
      <c r="L70" s="41">
        <f t="shared" si="32"/>
        <v>0</v>
      </c>
      <c r="M70" s="42">
        <f>ROUNDDOWN(F70+J70,0)</f>
        <v>0</v>
      </c>
      <c r="N70" s="17"/>
      <c r="O70" s="107" t="str">
        <f t="shared" si="30"/>
        <v>Invalid Recipient</v>
      </c>
    </row>
    <row r="71" spans="1:17" x14ac:dyDescent="0.25">
      <c r="A71" s="118">
        <f t="shared" si="31"/>
        <v>28.060000000000009</v>
      </c>
      <c r="B71" s="32" t="s">
        <v>70</v>
      </c>
      <c r="C71" s="32" t="str">
        <f t="shared" si="27"/>
        <v>X-00</v>
      </c>
      <c r="D71" s="14"/>
      <c r="E71" s="12"/>
      <c r="F71" s="11"/>
      <c r="G71" s="102"/>
      <c r="H71" s="149"/>
      <c r="I71" s="148"/>
      <c r="J71" s="49">
        <f t="shared" si="28"/>
        <v>0</v>
      </c>
      <c r="K71" s="42">
        <f t="shared" si="29"/>
        <v>0</v>
      </c>
      <c r="L71" s="41">
        <f t="shared" si="32"/>
        <v>0</v>
      </c>
      <c r="M71" s="42">
        <f>ROUNDDOWN(F71+J71,0)</f>
        <v>0</v>
      </c>
      <c r="N71" s="17"/>
      <c r="O71" s="107" t="str">
        <f t="shared" si="30"/>
        <v>Invalid Recipient</v>
      </c>
    </row>
    <row r="72" spans="1:17" x14ac:dyDescent="0.25">
      <c r="A72" s="118">
        <f t="shared" si="31"/>
        <v>28.070000000000011</v>
      </c>
      <c r="B72" s="32" t="s">
        <v>70</v>
      </c>
      <c r="C72" s="32" t="str">
        <f t="shared" si="27"/>
        <v>X-00</v>
      </c>
      <c r="D72" s="14"/>
      <c r="E72" s="12"/>
      <c r="F72" s="11"/>
      <c r="G72" s="102"/>
      <c r="H72" s="149"/>
      <c r="I72" s="148"/>
      <c r="J72" s="49">
        <f t="shared" si="28"/>
        <v>0</v>
      </c>
      <c r="K72" s="42">
        <f t="shared" si="29"/>
        <v>0</v>
      </c>
      <c r="L72" s="41">
        <f t="shared" si="32"/>
        <v>0</v>
      </c>
      <c r="M72" s="42">
        <f t="shared" ref="M66:M86" si="33">ROUNDDOWN(F72+J72,0)</f>
        <v>0</v>
      </c>
      <c r="N72" s="17"/>
      <c r="O72" s="107" t="str">
        <f t="shared" si="30"/>
        <v>Invalid Recipient</v>
      </c>
    </row>
    <row r="73" spans="1:17" x14ac:dyDescent="0.25">
      <c r="A73" s="118">
        <f t="shared" si="31"/>
        <v>28.080000000000013</v>
      </c>
      <c r="B73" s="32" t="s">
        <v>70</v>
      </c>
      <c r="C73" s="32" t="str">
        <f t="shared" si="27"/>
        <v>X-00</v>
      </c>
      <c r="D73" s="14"/>
      <c r="E73" s="12"/>
      <c r="F73" s="11"/>
      <c r="G73" s="102"/>
      <c r="H73" s="149"/>
      <c r="I73" s="148"/>
      <c r="J73" s="49">
        <f t="shared" si="28"/>
        <v>0</v>
      </c>
      <c r="K73" s="42">
        <f t="shared" si="29"/>
        <v>0</v>
      </c>
      <c r="L73" s="41">
        <f t="shared" si="32"/>
        <v>0</v>
      </c>
      <c r="M73" s="42">
        <f>ROUNDDOWN(F73+J73,0)</f>
        <v>0</v>
      </c>
      <c r="N73" s="17"/>
      <c r="O73" s="107" t="str">
        <f t="shared" si="30"/>
        <v>Invalid Recipient</v>
      </c>
    </row>
    <row r="74" spans="1:17" x14ac:dyDescent="0.25">
      <c r="A74" s="118">
        <f t="shared" si="31"/>
        <v>28.090000000000014</v>
      </c>
      <c r="B74" s="32" t="s">
        <v>70</v>
      </c>
      <c r="C74" s="32" t="str">
        <f t="shared" si="27"/>
        <v>X-00</v>
      </c>
      <c r="D74" s="14"/>
      <c r="E74" s="12"/>
      <c r="F74" s="11"/>
      <c r="G74" s="102"/>
      <c r="H74" s="149"/>
      <c r="I74" s="148"/>
      <c r="J74" s="49">
        <f t="shared" si="28"/>
        <v>0</v>
      </c>
      <c r="K74" s="42">
        <f t="shared" si="29"/>
        <v>0</v>
      </c>
      <c r="L74" s="41">
        <f t="shared" si="32"/>
        <v>0</v>
      </c>
      <c r="M74" s="42">
        <f>ROUNDDOWN(F74+J74,0)</f>
        <v>0</v>
      </c>
      <c r="N74" s="17"/>
      <c r="O74" s="107" t="str">
        <f t="shared" si="30"/>
        <v>Invalid Recipient</v>
      </c>
    </row>
    <row r="75" spans="1:17" x14ac:dyDescent="0.25">
      <c r="A75" s="108">
        <f t="shared" si="31"/>
        <v>28.100000000000016</v>
      </c>
      <c r="B75" s="32" t="s">
        <v>70</v>
      </c>
      <c r="C75" s="32" t="str">
        <f t="shared" si="27"/>
        <v>X-00</v>
      </c>
      <c r="D75" s="14"/>
      <c r="E75" s="12"/>
      <c r="F75" s="11"/>
      <c r="G75" s="102"/>
      <c r="H75" s="149"/>
      <c r="I75" s="148"/>
      <c r="J75" s="49">
        <f t="shared" si="28"/>
        <v>0</v>
      </c>
      <c r="K75" s="42">
        <f t="shared" si="29"/>
        <v>0</v>
      </c>
      <c r="L75" s="41">
        <f t="shared" si="32"/>
        <v>0</v>
      </c>
      <c r="M75" s="42">
        <f>ROUNDDOWN(F75+J75,0)</f>
        <v>0</v>
      </c>
      <c r="N75" s="17"/>
      <c r="O75" s="107" t="str">
        <f t="shared" si="30"/>
        <v>Invalid Recipient</v>
      </c>
    </row>
    <row r="76" spans="1:17" x14ac:dyDescent="0.25">
      <c r="A76" s="118">
        <f t="shared" si="31"/>
        <v>28.110000000000017</v>
      </c>
      <c r="B76" s="32" t="s">
        <v>70</v>
      </c>
      <c r="C76" s="32" t="str">
        <f t="shared" si="27"/>
        <v>X-00</v>
      </c>
      <c r="D76" s="14"/>
      <c r="E76" s="12"/>
      <c r="F76" s="11"/>
      <c r="G76" s="102"/>
      <c r="H76" s="149"/>
      <c r="I76" s="148"/>
      <c r="J76" s="49">
        <f t="shared" si="28"/>
        <v>0</v>
      </c>
      <c r="K76" s="42">
        <f t="shared" si="29"/>
        <v>0</v>
      </c>
      <c r="L76" s="41">
        <f t="shared" si="32"/>
        <v>0</v>
      </c>
      <c r="M76" s="42">
        <f>ROUNDDOWN(F76+J76,0)</f>
        <v>0</v>
      </c>
      <c r="N76" s="17"/>
      <c r="O76" s="107" t="str">
        <f t="shared" si="30"/>
        <v>Invalid Recipient</v>
      </c>
    </row>
    <row r="77" spans="1:17" x14ac:dyDescent="0.25">
      <c r="A77" s="118">
        <f t="shared" si="31"/>
        <v>28.120000000000019</v>
      </c>
      <c r="B77" s="32" t="s">
        <v>70</v>
      </c>
      <c r="C77" s="32" t="str">
        <f t="shared" si="27"/>
        <v>X-00</v>
      </c>
      <c r="D77" s="14"/>
      <c r="E77" s="12"/>
      <c r="F77" s="11"/>
      <c r="G77" s="102"/>
      <c r="H77" s="149"/>
      <c r="I77" s="148"/>
      <c r="J77" s="49">
        <f t="shared" si="28"/>
        <v>0</v>
      </c>
      <c r="K77" s="42">
        <f t="shared" si="29"/>
        <v>0</v>
      </c>
      <c r="L77" s="41">
        <f t="shared" si="32"/>
        <v>0</v>
      </c>
      <c r="M77" s="42">
        <f>ROUNDDOWN(F77+J77,0)</f>
        <v>0</v>
      </c>
      <c r="N77" s="17"/>
      <c r="O77" s="107" t="str">
        <f t="shared" si="30"/>
        <v>Invalid Recipient</v>
      </c>
    </row>
    <row r="78" spans="1:17" x14ac:dyDescent="0.25">
      <c r="A78" s="118">
        <f t="shared" si="31"/>
        <v>28.13000000000002</v>
      </c>
      <c r="B78" s="32" t="s">
        <v>70</v>
      </c>
      <c r="C78" s="32" t="str">
        <f t="shared" si="27"/>
        <v>X-00</v>
      </c>
      <c r="D78" s="14"/>
      <c r="E78" s="12"/>
      <c r="F78" s="11"/>
      <c r="G78" s="102"/>
      <c r="H78" s="149"/>
      <c r="I78" s="148"/>
      <c r="J78" s="49">
        <f t="shared" si="28"/>
        <v>0</v>
      </c>
      <c r="K78" s="42">
        <f t="shared" si="29"/>
        <v>0</v>
      </c>
      <c r="L78" s="41">
        <f t="shared" si="32"/>
        <v>0</v>
      </c>
      <c r="M78" s="42">
        <f>ROUNDDOWN(F78+J78,0)</f>
        <v>0</v>
      </c>
      <c r="N78" s="17"/>
      <c r="O78" s="107" t="str">
        <f t="shared" si="30"/>
        <v>Invalid Recipient</v>
      </c>
    </row>
    <row r="79" spans="1:17" x14ac:dyDescent="0.25">
      <c r="A79" s="118">
        <f t="shared" si="31"/>
        <v>28.140000000000022</v>
      </c>
      <c r="B79" s="32" t="s">
        <v>70</v>
      </c>
      <c r="C79" s="32" t="str">
        <f t="shared" si="27"/>
        <v>X-00</v>
      </c>
      <c r="D79" s="14"/>
      <c r="E79" s="12"/>
      <c r="F79" s="11"/>
      <c r="G79" s="102"/>
      <c r="H79" s="149"/>
      <c r="I79" s="148"/>
      <c r="J79" s="49">
        <f t="shared" si="28"/>
        <v>0</v>
      </c>
      <c r="K79" s="42">
        <f t="shared" si="29"/>
        <v>0</v>
      </c>
      <c r="L79" s="41">
        <f t="shared" si="32"/>
        <v>0</v>
      </c>
      <c r="M79" s="42">
        <f>ROUNDDOWN(F79+J79,0)</f>
        <v>0</v>
      </c>
      <c r="N79" s="17"/>
      <c r="O79" s="107" t="str">
        <f t="shared" si="30"/>
        <v>Invalid Recipient</v>
      </c>
    </row>
    <row r="80" spans="1:17" x14ac:dyDescent="0.25">
      <c r="A80" s="118">
        <f t="shared" si="31"/>
        <v>28.150000000000023</v>
      </c>
      <c r="B80" s="32" t="s">
        <v>70</v>
      </c>
      <c r="C80" s="32" t="str">
        <f t="shared" si="27"/>
        <v>X-00</v>
      </c>
      <c r="D80" s="14"/>
      <c r="E80" s="12"/>
      <c r="F80" s="11"/>
      <c r="G80" s="102"/>
      <c r="H80" s="149"/>
      <c r="I80" s="148"/>
      <c r="J80" s="49">
        <f t="shared" si="28"/>
        <v>0</v>
      </c>
      <c r="K80" s="42">
        <f t="shared" si="29"/>
        <v>0</v>
      </c>
      <c r="L80" s="41">
        <f t="shared" si="32"/>
        <v>0</v>
      </c>
      <c r="M80" s="42">
        <f>ROUNDDOWN(F80+J80,0)</f>
        <v>0</v>
      </c>
      <c r="N80" s="17"/>
      <c r="O80" s="107" t="str">
        <f t="shared" si="30"/>
        <v>Invalid Recipient</v>
      </c>
    </row>
    <row r="81" spans="1:15" x14ac:dyDescent="0.25">
      <c r="A81" s="118">
        <f t="shared" si="31"/>
        <v>28.160000000000025</v>
      </c>
      <c r="B81" s="32" t="s">
        <v>70</v>
      </c>
      <c r="C81" s="32" t="str">
        <f t="shared" si="27"/>
        <v>X-00</v>
      </c>
      <c r="D81" s="14"/>
      <c r="E81" s="12"/>
      <c r="F81" s="11"/>
      <c r="G81" s="102"/>
      <c r="H81" s="149"/>
      <c r="I81" s="148"/>
      <c r="J81" s="49">
        <f t="shared" si="28"/>
        <v>0</v>
      </c>
      <c r="K81" s="42">
        <f t="shared" si="29"/>
        <v>0</v>
      </c>
      <c r="L81" s="41">
        <f t="shared" si="32"/>
        <v>0</v>
      </c>
      <c r="M81" s="42">
        <f>ROUNDDOWN(F81+J81,0)</f>
        <v>0</v>
      </c>
      <c r="N81" s="17"/>
      <c r="O81" s="107" t="str">
        <f t="shared" si="30"/>
        <v>Invalid Recipient</v>
      </c>
    </row>
    <row r="82" spans="1:15" x14ac:dyDescent="0.25">
      <c r="A82" s="118">
        <f t="shared" si="31"/>
        <v>28.170000000000027</v>
      </c>
      <c r="B82" s="32" t="s">
        <v>70</v>
      </c>
      <c r="C82" s="32" t="str">
        <f t="shared" si="27"/>
        <v>X-00</v>
      </c>
      <c r="D82" s="14"/>
      <c r="E82" s="12"/>
      <c r="F82" s="11"/>
      <c r="G82" s="102"/>
      <c r="H82" s="149"/>
      <c r="I82" s="148"/>
      <c r="J82" s="49">
        <f t="shared" si="28"/>
        <v>0</v>
      </c>
      <c r="K82" s="42">
        <f t="shared" si="29"/>
        <v>0</v>
      </c>
      <c r="L82" s="41">
        <f t="shared" si="32"/>
        <v>0</v>
      </c>
      <c r="M82" s="42">
        <f>ROUNDDOWN(F82+J82,0)</f>
        <v>0</v>
      </c>
      <c r="N82" s="17"/>
      <c r="O82" s="107" t="str">
        <f t="shared" si="30"/>
        <v>Invalid Recipient</v>
      </c>
    </row>
    <row r="83" spans="1:15" x14ac:dyDescent="0.25">
      <c r="A83" s="118">
        <f t="shared" si="31"/>
        <v>28.180000000000028</v>
      </c>
      <c r="B83" s="32" t="s">
        <v>70</v>
      </c>
      <c r="C83" s="32" t="str">
        <f t="shared" si="27"/>
        <v>X-00</v>
      </c>
      <c r="D83" s="14"/>
      <c r="E83" s="12"/>
      <c r="F83" s="11"/>
      <c r="G83" s="102"/>
      <c r="H83" s="149"/>
      <c r="I83" s="148"/>
      <c r="J83" s="49">
        <f t="shared" si="28"/>
        <v>0</v>
      </c>
      <c r="K83" s="42">
        <f t="shared" si="29"/>
        <v>0</v>
      </c>
      <c r="L83" s="41">
        <f t="shared" si="32"/>
        <v>0</v>
      </c>
      <c r="M83" s="42">
        <f>ROUNDDOWN(F83+J83,0)</f>
        <v>0</v>
      </c>
      <c r="N83" s="17"/>
      <c r="O83" s="107" t="str">
        <f t="shared" si="30"/>
        <v>Invalid Recipient</v>
      </c>
    </row>
    <row r="84" spans="1:15" x14ac:dyDescent="0.25">
      <c r="A84" s="118">
        <f t="shared" si="31"/>
        <v>28.19000000000003</v>
      </c>
      <c r="B84" s="32" t="s">
        <v>70</v>
      </c>
      <c r="C84" s="32" t="str">
        <f t="shared" si="27"/>
        <v>X-00</v>
      </c>
      <c r="D84" s="14"/>
      <c r="E84" s="12"/>
      <c r="F84" s="11"/>
      <c r="G84" s="102"/>
      <c r="H84" s="149"/>
      <c r="I84" s="148"/>
      <c r="J84" s="49">
        <f t="shared" si="28"/>
        <v>0</v>
      </c>
      <c r="K84" s="42">
        <f t="shared" si="29"/>
        <v>0</v>
      </c>
      <c r="L84" s="41">
        <f t="shared" si="32"/>
        <v>0</v>
      </c>
      <c r="M84" s="42">
        <f>ROUNDDOWN(F84+J84,0)</f>
        <v>0</v>
      </c>
      <c r="N84" s="17"/>
      <c r="O84" s="107" t="str">
        <f t="shared" si="30"/>
        <v>Invalid Recipient</v>
      </c>
    </row>
    <row r="85" spans="1:15" x14ac:dyDescent="0.25">
      <c r="A85" s="108">
        <f t="shared" si="31"/>
        <v>28.200000000000031</v>
      </c>
      <c r="B85" s="32" t="s">
        <v>70</v>
      </c>
      <c r="C85" s="32" t="str">
        <f t="shared" si="27"/>
        <v>X-00</v>
      </c>
      <c r="D85" s="14"/>
      <c r="E85" s="59"/>
      <c r="F85" s="66"/>
      <c r="G85" s="60"/>
      <c r="H85" s="150"/>
      <c r="I85" s="148"/>
      <c r="J85" s="67">
        <f t="shared" si="28"/>
        <v>0</v>
      </c>
      <c r="K85" s="62">
        <f t="shared" si="29"/>
        <v>0</v>
      </c>
      <c r="L85" s="61">
        <f t="shared" si="32"/>
        <v>0</v>
      </c>
      <c r="M85" s="42">
        <f>ROUNDDOWN(F85+J85,0)</f>
        <v>0</v>
      </c>
      <c r="N85" s="17"/>
      <c r="O85" s="119" t="str">
        <f t="shared" si="30"/>
        <v>Invalid Recipient</v>
      </c>
    </row>
    <row r="86" spans="1:15" ht="15.75" thickBot="1" x14ac:dyDescent="0.3">
      <c r="A86" s="108">
        <f t="shared" si="31"/>
        <v>28.210000000000033</v>
      </c>
      <c r="B86" s="32" t="s">
        <v>87</v>
      </c>
      <c r="C86" s="32" t="str">
        <f>$I$1</f>
        <v>X-00</v>
      </c>
      <c r="D86" s="121"/>
      <c r="E86" s="165"/>
      <c r="F86" s="166"/>
      <c r="G86" s="167"/>
      <c r="H86" s="150"/>
      <c r="I86" s="148"/>
      <c r="J86" s="74">
        <f>(IF(G86="Yes",$E$7,0)*F86)</f>
        <v>0</v>
      </c>
      <c r="K86" s="75">
        <f>SUMIF(G86, "Yes", J86)*I86/100</f>
        <v>0</v>
      </c>
      <c r="L86" s="76">
        <f>SUM(I86/100*F86)</f>
        <v>0</v>
      </c>
      <c r="M86" s="42">
        <f t="shared" si="33"/>
        <v>0</v>
      </c>
      <c r="N86" s="17"/>
      <c r="O86" s="123" t="str">
        <f>IF($N86=$G$5, H$5, IF($N86=$G$6, $H$6, IF($N86=$G$7, $H$7, "Invalid Recipient")))</f>
        <v>Invalid Recipient</v>
      </c>
    </row>
    <row r="89" spans="1:15" x14ac:dyDescent="0.25">
      <c r="J89" s="169"/>
      <c r="M89" s="169"/>
    </row>
    <row r="91" spans="1:15" x14ac:dyDescent="0.25">
      <c r="M91" s="169"/>
    </row>
  </sheetData>
  <sheetProtection algorithmName="SHA-512" hashValue="k8my1aC4yCv2XBZBVD1EyXvyNIlstA8JBHxkJ4eJfVDRoxXG/msduXGuldxAOzOHkYCeyyzhUHy8XT3YRBGXsg==" saltValue="ejEo9x2bunJ3bvfadirpaQ==" spinCount="100000" sheet="1" selectLockedCells="1"/>
  <mergeCells count="8">
    <mergeCell ref="D9:M9"/>
    <mergeCell ref="D36:M36"/>
    <mergeCell ref="D63:M63"/>
    <mergeCell ref="D1:G1"/>
    <mergeCell ref="I3:I4"/>
    <mergeCell ref="F3:H3"/>
    <mergeCell ref="G8:M8"/>
    <mergeCell ref="M1:M2"/>
  </mergeCells>
  <conditionalFormatting sqref="I1 K1:M1 J2:L2 M3:M5 K3:L7 J34:M34 K35:L35 K62:L62 J87:M1048576 J86:L86 N10:O33">
    <cfRule type="containsText" dxfId="52" priority="64" operator="containsText" text="Recipient 3">
      <formula>NOT(ISERROR(SEARCH("Recipient 3",I1)))</formula>
    </cfRule>
    <cfRule type="containsText" dxfId="51" priority="65" operator="containsText" text="Recipient 3">
      <formula>NOT(ISERROR(SEARCH("Recipient 3",I1)))</formula>
    </cfRule>
    <cfRule type="containsText" dxfId="50" priority="66" operator="containsText" text="Recipient 2">
      <formula>NOT(ISERROR(SEARCH("Recipient 2",I1)))</formula>
    </cfRule>
    <cfRule type="containsText" dxfId="49" priority="67" operator="containsText" text="Recipient 1">
      <formula>NOT(ISERROR(SEARCH("Recipient 1",I1)))</formula>
    </cfRule>
  </conditionalFormatting>
  <conditionalFormatting sqref="J61:M61">
    <cfRule type="containsText" dxfId="48" priority="45" operator="containsText" text="Recipient 3">
      <formula>NOT(ISERROR(SEARCH("Recipient 3",J61)))</formula>
    </cfRule>
    <cfRule type="containsText" dxfId="47" priority="46" operator="containsText" text="Recipient 3">
      <formula>NOT(ISERROR(SEARCH("Recipient 3",J61)))</formula>
    </cfRule>
    <cfRule type="containsText" dxfId="46" priority="47" operator="containsText" text="Recipient 2">
      <formula>NOT(ISERROR(SEARCH("Recipient 2",J61)))</formula>
    </cfRule>
    <cfRule type="containsText" dxfId="45" priority="48" operator="containsText" text="Recipient 1">
      <formula>NOT(ISERROR(SEARCH("Recipient 1",J61)))</formula>
    </cfRule>
  </conditionalFormatting>
  <conditionalFormatting sqref="N38">
    <cfRule type="containsText" dxfId="44" priority="31" operator="containsText" text="Recipient 3">
      <formula>NOT(ISERROR(SEARCH("Recipient 3",N38)))</formula>
    </cfRule>
    <cfRule type="containsText" dxfId="43" priority="32" operator="containsText" text="Recipient 3">
      <formula>NOT(ISERROR(SEARCH("Recipient 3",N38)))</formula>
    </cfRule>
    <cfRule type="containsText" dxfId="42" priority="33" operator="containsText" text="Recipient 2">
      <formula>NOT(ISERROR(SEARCH("Recipient 2",N38)))</formula>
    </cfRule>
    <cfRule type="containsText" dxfId="41" priority="34" operator="containsText" text="Recipient 1">
      <formula>NOT(ISERROR(SEARCH("Recipient 1",N38)))</formula>
    </cfRule>
  </conditionalFormatting>
  <conditionalFormatting sqref="N65">
    <cfRule type="containsText" dxfId="40" priority="27" operator="containsText" text="Recipient 3">
      <formula>NOT(ISERROR(SEARCH("Recipient 3",N65)))</formula>
    </cfRule>
    <cfRule type="containsText" dxfId="39" priority="28" operator="containsText" text="Recipient 3">
      <formula>NOT(ISERROR(SEARCH("Recipient 3",N65)))</formula>
    </cfRule>
    <cfRule type="containsText" dxfId="38" priority="29" operator="containsText" text="Recipient 2">
      <formula>NOT(ISERROR(SEARCH("Recipient 2",N65)))</formula>
    </cfRule>
    <cfRule type="containsText" dxfId="37" priority="30" operator="containsText" text="Recipient 1">
      <formula>NOT(ISERROR(SEARCH("Recipient 1",N65)))</formula>
    </cfRule>
  </conditionalFormatting>
  <conditionalFormatting sqref="N12:O33">
    <cfRule type="containsText" dxfId="35" priority="68" operator="containsText" text="Recipient 3">
      <formula>NOT(ISERROR(SEARCH("Recipient 3",N12)))</formula>
    </cfRule>
  </conditionalFormatting>
  <conditionalFormatting sqref="N37:O37">
    <cfRule type="containsText" dxfId="34" priority="54" operator="containsText" text="Recipient 3">
      <formula>NOT(ISERROR(SEARCH("Recipient 3",N37)))</formula>
    </cfRule>
    <cfRule type="containsText" dxfId="33" priority="55" operator="containsText" text="Recipient 3">
      <formula>NOT(ISERROR(SEARCH("Recipient 3",N37)))</formula>
    </cfRule>
    <cfRule type="containsText" dxfId="32" priority="56" operator="containsText" text="Recipient 2">
      <formula>NOT(ISERROR(SEARCH("Recipient 2",N37)))</formula>
    </cfRule>
    <cfRule type="containsText" dxfId="31" priority="57" operator="containsText" text="Recipient 1">
      <formula>NOT(ISERROR(SEARCH("Recipient 1",N37)))</formula>
    </cfRule>
  </conditionalFormatting>
  <conditionalFormatting sqref="N60:O60 O39:O59">
    <cfRule type="containsText" dxfId="30" priority="40" operator="containsText" text="Recipient 3">
      <formula>NOT(ISERROR(SEARCH("Recipient 3",N39)))</formula>
    </cfRule>
    <cfRule type="containsText" dxfId="29" priority="41" operator="containsText" text="Recipient 3">
      <formula>NOT(ISERROR(SEARCH("Recipient 3",N39)))</formula>
    </cfRule>
    <cfRule type="containsText" dxfId="28" priority="42" operator="containsText" text="Recipient 2">
      <formula>NOT(ISERROR(SEARCH("Recipient 2",N39)))</formula>
    </cfRule>
    <cfRule type="containsText" dxfId="27" priority="43" operator="containsText" text="Recipient 1">
      <formula>NOT(ISERROR(SEARCH("Recipient 1",N39)))</formula>
    </cfRule>
    <cfRule type="containsText" dxfId="26" priority="44" operator="containsText" text="Recipient 3">
      <formula>NOT(ISERROR(SEARCH("Recipient 3",N39)))</formula>
    </cfRule>
  </conditionalFormatting>
  <conditionalFormatting sqref="N64:O64">
    <cfRule type="containsText" dxfId="25" priority="49" operator="containsText" text="Recipient 3">
      <formula>NOT(ISERROR(SEARCH("Recipient 3",N64)))</formula>
    </cfRule>
    <cfRule type="containsText" dxfId="24" priority="50" operator="containsText" text="Recipient 3">
      <formula>NOT(ISERROR(SEARCH("Recipient 3",N64)))</formula>
    </cfRule>
    <cfRule type="containsText" dxfId="23" priority="51" operator="containsText" text="Recipient 2">
      <formula>NOT(ISERROR(SEARCH("Recipient 2",N64)))</formula>
    </cfRule>
    <cfRule type="containsText" dxfId="22" priority="52" operator="containsText" text="Recipient 1">
      <formula>NOT(ISERROR(SEARCH("Recipient 1",N64)))</formula>
    </cfRule>
  </conditionalFormatting>
  <conditionalFormatting sqref="O38">
    <cfRule type="containsText" dxfId="21" priority="15" operator="containsText" text="Recipient 3">
      <formula>NOT(ISERROR(SEARCH("Recipient 3",O38)))</formula>
    </cfRule>
    <cfRule type="containsText" dxfId="20" priority="16" operator="containsText" text="Recipient 3">
      <formula>NOT(ISERROR(SEARCH("Recipient 3",O38)))</formula>
    </cfRule>
    <cfRule type="containsText" dxfId="19" priority="17" operator="containsText" text="Recipient 2">
      <formula>NOT(ISERROR(SEARCH("Recipient 2",O38)))</formula>
    </cfRule>
    <cfRule type="containsText" dxfId="18" priority="18" operator="containsText" text="Recipient 1">
      <formula>NOT(ISERROR(SEARCH("Recipient 1",O38)))</formula>
    </cfRule>
  </conditionalFormatting>
  <conditionalFormatting sqref="O65:O86">
    <cfRule type="containsText" dxfId="17" priority="11" operator="containsText" text="Recipient 3">
      <formula>NOT(ISERROR(SEARCH("Recipient 3",O65)))</formula>
    </cfRule>
    <cfRule type="containsText" dxfId="16" priority="12" operator="containsText" text="Recipient 3">
      <formula>NOT(ISERROR(SEARCH("Recipient 3",O65)))</formula>
    </cfRule>
    <cfRule type="containsText" dxfId="15" priority="13" operator="containsText" text="Recipient 2">
      <formula>NOT(ISERROR(SEARCH("Recipient 2",O65)))</formula>
    </cfRule>
    <cfRule type="containsText" dxfId="14" priority="14" operator="containsText" text="Recipient 1">
      <formula>NOT(ISERROR(SEARCH("Recipient 1",O65)))</formula>
    </cfRule>
  </conditionalFormatting>
  <conditionalFormatting sqref="O66:O86">
    <cfRule type="containsText" dxfId="13" priority="39" operator="containsText" text="Recipient 3">
      <formula>NOT(ISERROR(SEARCH("Recipient 3",O66)))</formula>
    </cfRule>
  </conditionalFormatting>
  <conditionalFormatting sqref="N39:N59">
    <cfRule type="containsText" dxfId="12" priority="6" operator="containsText" text="Recipient 3">
      <formula>NOT(ISERROR(SEARCH("Recipient 3",N39)))</formula>
    </cfRule>
    <cfRule type="containsText" dxfId="11" priority="7" operator="containsText" text="Recipient 3">
      <formula>NOT(ISERROR(SEARCH("Recipient 3",N39)))</formula>
    </cfRule>
    <cfRule type="containsText" dxfId="10" priority="8" operator="containsText" text="Recipient 2">
      <formula>NOT(ISERROR(SEARCH("Recipient 2",N39)))</formula>
    </cfRule>
    <cfRule type="containsText" dxfId="9" priority="9" operator="containsText" text="Recipient 1">
      <formula>NOT(ISERROR(SEARCH("Recipient 1",N39)))</formula>
    </cfRule>
  </conditionalFormatting>
  <conditionalFormatting sqref="N39:N59">
    <cfRule type="containsText" dxfId="8" priority="10" operator="containsText" text="Recipient 3">
      <formula>NOT(ISERROR(SEARCH("Recipient 3",N39)))</formula>
    </cfRule>
  </conditionalFormatting>
  <conditionalFormatting sqref="N66:N86">
    <cfRule type="containsText" dxfId="7" priority="1" operator="containsText" text="Recipient 3">
      <formula>NOT(ISERROR(SEARCH("Recipient 3",N66)))</formula>
    </cfRule>
    <cfRule type="containsText" dxfId="6" priority="2" operator="containsText" text="Recipient 3">
      <formula>NOT(ISERROR(SEARCH("Recipient 3",N66)))</formula>
    </cfRule>
    <cfRule type="containsText" dxfId="5" priority="3" operator="containsText" text="Recipient 2">
      <formula>NOT(ISERROR(SEARCH("Recipient 2",N66)))</formula>
    </cfRule>
    <cfRule type="containsText" dxfId="4" priority="4" operator="containsText" text="Recipient 1">
      <formula>NOT(ISERROR(SEARCH("Recipient 1",N66)))</formula>
    </cfRule>
  </conditionalFormatting>
  <conditionalFormatting sqref="N66:N86">
    <cfRule type="containsText" dxfId="3" priority="5" operator="containsText" text="Recipient 3">
      <formula>NOT(ISERROR(SEARCH("Recipient 3",N66)))</formula>
    </cfRule>
  </conditionalFormatting>
  <dataValidations xWindow="648" yWindow="395" count="14">
    <dataValidation allowBlank="1" showInputMessage="1" showErrorMessage="1" promptTitle="Affiliation" prompt="Enter the affiliation of the project leader, if there is more than one project leader enter the affiliations in the same order as presented in the project leader field" sqref="E5" xr:uid="{00000000-0002-0000-0100-000000000000}"/>
    <dataValidation allowBlank="1" showInputMessage="1" showErrorMessage="1" promptTitle="Project Leader" prompt="Enter project leader's name.  If there is more than one project leader, enter their names as well." sqref="E4" xr:uid="{00000000-0002-0000-0100-000001000000}"/>
    <dataValidation allowBlank="1" showInputMessage="1" showErrorMessage="1" promptTitle="Proposal Title" prompt="Enter Proposal Title" sqref="E3" xr:uid="{00000000-0002-0000-0100-000002000000}"/>
    <dataValidation type="decimal" allowBlank="1" showInputMessage="1" showErrorMessage="1" error="Admin fee must be between 0.0 and 0.15" prompt="Enter the administrative fee as a decimal e.g 15% is entered as 0.15_x000a_" sqref="E7" xr:uid="{00000000-0002-0000-0100-000003000000}">
      <formula1>0</formula1>
      <formula2>0.15</formula2>
    </dataValidation>
    <dataValidation allowBlank="1" showInputMessage="1" showErrorMessage="1" prompt="Enter the requested amount without the administrative fee applied" sqref="F12:F33 F66:F86 F39:F60" xr:uid="{00000000-0002-0000-0100-000004000000}"/>
    <dataValidation type="list" allowBlank="1" showInputMessage="1" showErrorMessage="1" sqref="D60 D33" xr:uid="{00000000-0002-0000-0100-000005000000}">
      <formula1>"Professional Fees and Services, Equipment and Facilities, Travel, Other costs, COVID-19 Related Costs"</formula1>
    </dataValidation>
    <dataValidation type="list" showInputMessage="1" showErrorMessage="1" prompt="Recipient names must be entered into the project information table at the top of this sheet FIRST. Then select the funding recipient name from the drop down list. _x000a_Please note there is a maximum of 3 recipients per proposal" sqref="N12:N33 N39:N60 N66:N86" xr:uid="{00000000-0002-0000-0100-000006000000}">
      <formula1>$G$5:$G$7</formula1>
    </dataValidation>
    <dataValidation type="list" showInputMessage="1" showErrorMessage="1" prompt="How vulnerable is this budget item to being impacted by ongoing COVID-19 restrictions? Select a rating from the drop down list (None= no impact, High= most vulnerable to impact)." sqref="P66:P86 P39:P60 P12:P33" xr:uid="{00000000-0002-0000-0100-000007000000}">
      <formula1>", None, Low, Medium, High"</formula1>
    </dataValidation>
    <dataValidation type="list" operator="equal" allowBlank="1" showInputMessage="1" showErrorMessage="1" error="You must enter a Yes or a No" prompt="Is this expenditure subject to an administrative fee from your organisation? Choose Yes or No from Drop down list" sqref="G12:G33 G66:G86 G39:G60" xr:uid="{00000000-0002-0000-0100-000008000000}">
      <formula1>"Yes,No"</formula1>
    </dataValidation>
    <dataValidation type="list" operator="equal" allowBlank="1" showInputMessage="1" showErrorMessage="1" error="You must enter a Yes or a No" prompt="Is this specific budget line item directly related to the plastics research/ communications/ other plastics intitiatives?" sqref="H39:H60 H66:H86 H12:H33" xr:uid="{00000000-0002-0000-0100-000009000000}">
      <formula1>"Yes,No"</formula1>
    </dataValidation>
    <dataValidation type="list" operator="equal" allowBlank="1" showInputMessage="1" showErrorMessage="1" error="If column H = No -&gt; enter 0_x000a_If Column H = Yes -&gt; enter 25, 50 ,75, or 100" prompt="If &quot;yes&quot; indicated in column F, please chose the the closest approximate value. This value is for administrative purposes only. The Secretariat may adjust the values after proposal submission. " sqref="I60 I33" xr:uid="{00000000-0002-0000-0100-00000A000000}">
      <formula1>INDIRECT(H33)</formula1>
    </dataValidation>
    <dataValidation type="list" allowBlank="1" showInputMessage="1" showErrorMessage="1" sqref="Q12:Q32" xr:uid="{00000000-0002-0000-0100-00000B000000}">
      <formula1>"approved, new request, reduction"</formula1>
    </dataValidation>
    <dataValidation type="list" operator="equal" allowBlank="1" showInputMessage="1" showErrorMessage="1" error="If column F = No -&gt; enter 0_x000a_If Column F = Yes -&gt; enter 25, 50 ,75, or 100" prompt="If &quot;yes&quot; indicated in column F, please chose the the closest approximate value. This value is for administrative purposes only. The Secretariat may adjust the values after proposal submission. " sqref="I39:I59 I12:I32 I66:I86" xr:uid="{00000000-0002-0000-0100-00000C000000}">
      <formula1>INDIRECT(H12)</formula1>
    </dataValidation>
    <dataValidation type="list" allowBlank="1" showInputMessage="1" showErrorMessage="1" sqref="D66:D86 D12:D32 D39:D59" xr:uid="{00000000-0002-0000-0100-00000D000000}">
      <formula1>"Professional Fees and Services, Equipment and Facilities, Travel, Other costs"</formula1>
    </dataValidation>
  </dataValidations>
  <pageMargins left="0.7" right="0.7" top="0.75" bottom="0.75" header="0.3" footer="0.3"/>
  <pageSetup orientation="portrait" r:id="rId1"/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9"/>
  <sheetViews>
    <sheetView topLeftCell="A10" zoomScale="70" zoomScaleNormal="70" workbookViewId="0">
      <selection activeCell="B12" sqref="B12"/>
    </sheetView>
  </sheetViews>
  <sheetFormatPr defaultRowHeight="15" x14ac:dyDescent="0.25"/>
  <cols>
    <col min="1" max="1" width="26.140625" customWidth="1"/>
    <col min="2" max="2" width="23.42578125" customWidth="1"/>
    <col min="3" max="3" width="23.28515625" customWidth="1"/>
    <col min="4" max="4" width="22.5703125" customWidth="1"/>
    <col min="5" max="5" width="21.140625" customWidth="1"/>
    <col min="6" max="6" width="24.42578125" customWidth="1"/>
    <col min="7" max="7" width="26.7109375" customWidth="1"/>
    <col min="8" max="8" width="24.85546875" customWidth="1"/>
    <col min="9" max="9" width="27.5703125" customWidth="1"/>
    <col min="10" max="10" width="26.7109375" customWidth="1"/>
    <col min="11" max="11" width="23.42578125" customWidth="1"/>
    <col min="12" max="12" width="21.140625" customWidth="1"/>
    <col min="13" max="13" width="21.7109375" customWidth="1"/>
    <col min="14" max="14" width="24.42578125" customWidth="1"/>
  </cols>
  <sheetData>
    <row r="1" spans="1:13" ht="64.5" customHeight="1" thickBot="1" x14ac:dyDescent="0.55000000000000004">
      <c r="A1" s="141" t="s">
        <v>105</v>
      </c>
      <c r="B1" s="142"/>
      <c r="C1" s="142"/>
      <c r="D1" s="142"/>
      <c r="E1" s="142"/>
      <c r="F1" s="143"/>
      <c r="G1" s="16" t="str">
        <f>'Budget Table 1 Details'!I1</f>
        <v>X-00</v>
      </c>
      <c r="H1" s="22"/>
      <c r="I1" s="22"/>
      <c r="J1" s="1"/>
      <c r="K1" s="2"/>
      <c r="L1" s="2"/>
      <c r="M1" s="2"/>
    </row>
    <row r="2" spans="1:13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5.75" thickBot="1" x14ac:dyDescent="0.3">
      <c r="A3" s="4" t="s">
        <v>0</v>
      </c>
      <c r="B3" s="83" t="str">
        <f>'Budget Table 1 Details'!E3</f>
        <v>FILL IN</v>
      </c>
      <c r="G3" s="5" t="s">
        <v>1</v>
      </c>
      <c r="H3" s="23"/>
      <c r="I3" s="23"/>
    </row>
    <row r="4" spans="1:13" ht="15.75" thickBot="1" x14ac:dyDescent="0.3">
      <c r="A4" s="4" t="s">
        <v>2</v>
      </c>
      <c r="B4" s="84" t="str">
        <f>'Budget Table 1 Details'!E4</f>
        <v>FILL IN</v>
      </c>
      <c r="G4" s="6" t="s">
        <v>3</v>
      </c>
    </row>
    <row r="5" spans="1:13" ht="15.75" thickBot="1" x14ac:dyDescent="0.3">
      <c r="A5" s="4" t="s">
        <v>4</v>
      </c>
      <c r="B5" s="84" t="str">
        <f>'Budget Table 1 Details'!E5</f>
        <v>FILL IN</v>
      </c>
      <c r="F5" s="7"/>
      <c r="G5" s="8" t="s">
        <v>5</v>
      </c>
    </row>
    <row r="6" spans="1:13" ht="15.75" thickBot="1" x14ac:dyDescent="0.3">
      <c r="A6" s="4" t="s">
        <v>6</v>
      </c>
      <c r="B6" s="85">
        <f>'Budget Table 1 Details'!E8</f>
        <v>0</v>
      </c>
    </row>
    <row r="8" spans="1:13" ht="15.75" thickBot="1" x14ac:dyDescent="0.3"/>
    <row r="9" spans="1:13" s="174" customFormat="1" ht="15.75" thickBot="1" x14ac:dyDescent="0.3">
      <c r="A9" s="171" t="s">
        <v>7</v>
      </c>
      <c r="B9" s="172" t="s">
        <v>8</v>
      </c>
      <c r="C9" s="173" t="s">
        <v>9</v>
      </c>
      <c r="D9" s="173" t="s">
        <v>10</v>
      </c>
      <c r="E9" s="173" t="s">
        <v>11</v>
      </c>
      <c r="F9" s="172" t="s">
        <v>12</v>
      </c>
      <c r="G9" s="173" t="s">
        <v>13</v>
      </c>
      <c r="H9" s="172" t="s">
        <v>51</v>
      </c>
      <c r="I9" s="173" t="s">
        <v>52</v>
      </c>
      <c r="J9" s="172" t="s">
        <v>93</v>
      </c>
    </row>
    <row r="10" spans="1:13" s="174" customFormat="1" ht="66" customHeight="1" x14ac:dyDescent="0.25">
      <c r="A10" s="175" t="str">
        <f>CONCATENATE("Class of Expenditures", " ", 'Budget Table 1 Details'!G5, " of ", 'Budget Table 1 Details'!H5)</f>
        <v>Class of Expenditures Enter Name of Enter Affiliation</v>
      </c>
      <c r="B10" s="176" t="s">
        <v>122</v>
      </c>
      <c r="C10" s="177" t="s">
        <v>109</v>
      </c>
      <c r="D10" s="177" t="s">
        <v>110</v>
      </c>
      <c r="E10" s="177" t="s">
        <v>111</v>
      </c>
      <c r="F10" s="178" t="s">
        <v>121</v>
      </c>
      <c r="G10" s="177" t="s">
        <v>108</v>
      </c>
      <c r="H10" s="178" t="s">
        <v>120</v>
      </c>
      <c r="I10" s="177" t="s">
        <v>106</v>
      </c>
      <c r="J10" s="178" t="s">
        <v>120</v>
      </c>
    </row>
    <row r="11" spans="1:13" s="174" customFormat="1" ht="60.75" thickBot="1" x14ac:dyDescent="0.3">
      <c r="A11" s="179"/>
      <c r="B11" s="180" t="s">
        <v>15</v>
      </c>
      <c r="C11" s="181" t="s">
        <v>16</v>
      </c>
      <c r="D11" s="181" t="s">
        <v>16</v>
      </c>
      <c r="E11" s="181" t="s">
        <v>16</v>
      </c>
      <c r="F11" s="178"/>
      <c r="G11" s="181" t="s">
        <v>16</v>
      </c>
      <c r="H11" s="178"/>
      <c r="I11" s="181" t="s">
        <v>16</v>
      </c>
      <c r="J11" s="178"/>
    </row>
    <row r="12" spans="1:13" s="174" customFormat="1" ht="30.75" thickBot="1" x14ac:dyDescent="0.3">
      <c r="A12" s="182" t="s">
        <v>53</v>
      </c>
      <c r="B12" s="183">
        <v>0</v>
      </c>
      <c r="C12" s="68">
        <f>ROUNDDOWN(SUMIFS('Budget Table 1 Details'!$F$12:$F$32,'Budget Table 1 Details'!$D$12:$D$32, $A12,'Budget Table 1 Details'!$N$12:$N$32, 'Budget Table 1 Details'!$G$5),0)</f>
        <v>0</v>
      </c>
      <c r="D12" s="68">
        <f>ROUNDDOWN(SUMIFS('Budget Table 1 Details'!$L$12:$L$32,'Budget Table 1 Details'!$D$12:$D$32, $A12,'Budget Table 1 Details'!$N$12:$N$32, 'Budget Table 1 Details'!$G$5),0)</f>
        <v>0</v>
      </c>
      <c r="E12" s="68">
        <f>ROUNDDOWN(C12-D12,0)</f>
        <v>0</v>
      </c>
      <c r="F12" s="184"/>
      <c r="G12" s="68">
        <f>ROUNDDOWN(SUMIFS('Budget Table 1 Details'!$F$39:$F$59,'Budget Table 1 Details'!$D$39:$D$59, $A12,'Budget Table 1 Details'!$N$39:$N$59, 'Budget Table 1 Details'!$G$5),0)</f>
        <v>0</v>
      </c>
      <c r="H12" s="184"/>
      <c r="I12" s="68">
        <f>ROUNDDOWN(SUMIFS('Budget Table 1 Details'!$F$66:$F$86,'Budget Table 1 Details'!$D$66:$D$86, $A12,'Budget Table 1 Details'!$N$66:$N$86, 'Budget Table 1 Details'!$G$5),0)</f>
        <v>0</v>
      </c>
      <c r="J12" s="184"/>
    </row>
    <row r="13" spans="1:13" s="174" customFormat="1" ht="15.75" thickBot="1" x14ac:dyDescent="0.3">
      <c r="A13" s="182" t="s">
        <v>54</v>
      </c>
      <c r="B13" s="183">
        <v>0</v>
      </c>
      <c r="C13" s="68">
        <f>ROUNDDOWN(SUMIFS('Budget Table 1 Details'!$F$12:$F$32,'Budget Table 1 Details'!$D$12:$D$32, $A13,'Budget Table 1 Details'!$N$12:$N$32, 'Budget Table 1 Details'!$G$5),0)</f>
        <v>0</v>
      </c>
      <c r="D13" s="68">
        <f>ROUNDDOWN(SUMIFS('Budget Table 1 Details'!$L$12:$L$32,'Budget Table 1 Details'!$D$12:$D$32, $A13,'Budget Table 1 Details'!$N$12:$N$32, 'Budget Table 1 Details'!$G$5),0)</f>
        <v>0</v>
      </c>
      <c r="E13" s="68">
        <f t="shared" ref="E13:E16" si="0">ROUNDDOWN(C13-D13,0)</f>
        <v>0</v>
      </c>
      <c r="F13" s="184"/>
      <c r="G13" s="68">
        <f>ROUNDDOWN(SUMIFS('Budget Table 1 Details'!$F$39:$F$59,'Budget Table 1 Details'!$D$39:$D$59, $A13,'Budget Table 1 Details'!$N$39:$N$59, 'Budget Table 1 Details'!$G$5),0)</f>
        <v>0</v>
      </c>
      <c r="H13" s="184"/>
      <c r="I13" s="68">
        <f>ROUNDDOWN(SUMIFS('Budget Table 1 Details'!$F$66:$F$86,'Budget Table 1 Details'!$D$66:$D$86, $A13,'Budget Table 1 Details'!$N$66:$N$86, 'Budget Table 1 Details'!$G$5),0)</f>
        <v>0</v>
      </c>
      <c r="J13" s="184"/>
    </row>
    <row r="14" spans="1:13" s="174" customFormat="1" ht="15.75" thickBot="1" x14ac:dyDescent="0.3">
      <c r="A14" s="182" t="s">
        <v>60</v>
      </c>
      <c r="B14" s="183">
        <v>0</v>
      </c>
      <c r="C14" s="68">
        <f>ROUNDDOWN(SUMIFS('Budget Table 1 Details'!$F$12:$F$32,'Budget Table 1 Details'!$D$12:$D$32, $A14,'Budget Table 1 Details'!$N$12:$N$32, 'Budget Table 1 Details'!$G$5),0)</f>
        <v>0</v>
      </c>
      <c r="D14" s="68">
        <f>ROUNDDOWN(SUMIFS('Budget Table 1 Details'!$L$12:$L$32,'Budget Table 1 Details'!$D$12:$D$32, $A14,'Budget Table 1 Details'!$N$12:$N$32, 'Budget Table 1 Details'!$G$5),0)</f>
        <v>0</v>
      </c>
      <c r="E14" s="68">
        <f t="shared" si="0"/>
        <v>0</v>
      </c>
      <c r="F14" s="184"/>
      <c r="G14" s="68">
        <f>ROUNDDOWN(SUMIFS('Budget Table 1 Details'!$F$39:$F$59,'Budget Table 1 Details'!$D$39:$D$59, $A14,'Budget Table 1 Details'!$N$39:$N$59, 'Budget Table 1 Details'!$G$5),0)</f>
        <v>0</v>
      </c>
      <c r="H14" s="184"/>
      <c r="I14" s="68">
        <f>ROUNDDOWN(SUMIFS('Budget Table 1 Details'!$F$66:$F$86,'Budget Table 1 Details'!$D$66:$D$86, $A14,'Budget Table 1 Details'!$N$66:$N$86, 'Budget Table 1 Details'!$G$5),0)</f>
        <v>0</v>
      </c>
      <c r="J14" s="184"/>
    </row>
    <row r="15" spans="1:13" s="174" customFormat="1" ht="15.75" thickBot="1" x14ac:dyDescent="0.3">
      <c r="A15" s="182" t="s">
        <v>61</v>
      </c>
      <c r="B15" s="183">
        <v>0</v>
      </c>
      <c r="C15" s="68">
        <f>ROUNDDOWN(SUMIFS('Budget Table 1 Details'!$F$12:$F$32,'Budget Table 1 Details'!$D$12:$D$32, $A15,'Budget Table 1 Details'!$N$12:$N$32, 'Budget Table 1 Details'!$G$5),0)</f>
        <v>0</v>
      </c>
      <c r="D15" s="68">
        <f>ROUNDDOWN(SUMIFS('Budget Table 1 Details'!$L$12:$L$32,'Budget Table 1 Details'!$D$12:$D$32, $A15,'Budget Table 1 Details'!$N$12:$N$32, 'Budget Table 1 Details'!$G$5),0)</f>
        <v>0</v>
      </c>
      <c r="E15" s="68">
        <f t="shared" si="0"/>
        <v>0</v>
      </c>
      <c r="F15" s="184"/>
      <c r="G15" s="68">
        <f>ROUNDDOWN(SUMIFS('Budget Table 1 Details'!$F$39:$F$59,'Budget Table 1 Details'!$D$39:$D$59, $A15,'Budget Table 1 Details'!$N$39:$N$59, 'Budget Table 1 Details'!$G$5),0)</f>
        <v>0</v>
      </c>
      <c r="H15" s="184"/>
      <c r="I15" s="68">
        <f>ROUNDDOWN(SUMIFS('Budget Table 1 Details'!$F$66:$F$86,'Budget Table 1 Details'!$D$66:$D$86, $A15,'Budget Table 1 Details'!$N$66:$N$86, 'Budget Table 1 Details'!$G$5),0)</f>
        <v>0</v>
      </c>
      <c r="J15" s="184"/>
    </row>
    <row r="16" spans="1:13" s="174" customFormat="1" ht="30.75" thickBot="1" x14ac:dyDescent="0.3">
      <c r="A16" s="182" t="s">
        <v>19</v>
      </c>
      <c r="B16" s="183">
        <v>0</v>
      </c>
      <c r="C16" s="68">
        <f>ROUNDDOWN(SUMIF('Budget Table 1 Details'!$N$12:$N$32,'Budget Table 1 Details'!$G$5,'Budget Table 1 Details'!$J$12:$J$32),0)</f>
        <v>0</v>
      </c>
      <c r="D16" s="68">
        <f>ROUNDDOWN(SUMIF('Budget Table 1 Details'!$N$12:$N$32,'Budget Table 1 Details'!$G$5,'Budget Table 1 Details'!$K$12:$K$32),0)</f>
        <v>0</v>
      </c>
      <c r="E16" s="68">
        <f>C16-D16</f>
        <v>0</v>
      </c>
      <c r="F16" s="185"/>
      <c r="G16" s="68">
        <f>ROUNDDOWN(SUMIF('Budget Table 1 Details'!$N$39:$N$59,'Budget Table 1 Details'!$G$5,'Budget Table 1 Details'!$J$39:$J$59),0)</f>
        <v>0</v>
      </c>
      <c r="H16" s="185"/>
      <c r="I16" s="68">
        <f>ROUNDDOWN(SUMIF('Budget Table 1 Details'!$N$66:$N$88,'Budget Table 1 Details'!$G$5,'Budget Table 1 Details'!$J$66:$J$88),0)</f>
        <v>0</v>
      </c>
      <c r="J16" s="185"/>
    </row>
    <row r="17" spans="1:10" s="174" customFormat="1" ht="15.75" thickBot="1" x14ac:dyDescent="0.3">
      <c r="A17" s="186" t="s">
        <v>20</v>
      </c>
      <c r="B17" s="187">
        <f t="shared" ref="B17:I17" si="1">SUM(B12:B16)</f>
        <v>0</v>
      </c>
      <c r="C17" s="188">
        <f t="shared" si="1"/>
        <v>0</v>
      </c>
      <c r="D17" s="188">
        <f t="shared" si="1"/>
        <v>0</v>
      </c>
      <c r="E17" s="188">
        <f>SUM(E12:E16)</f>
        <v>0</v>
      </c>
      <c r="F17" s="189"/>
      <c r="G17" s="187">
        <f t="shared" si="1"/>
        <v>0</v>
      </c>
      <c r="H17" s="189"/>
      <c r="I17" s="187">
        <f t="shared" si="1"/>
        <v>0</v>
      </c>
      <c r="J17" s="189"/>
    </row>
    <row r="18" spans="1:10" s="174" customFormat="1" ht="15.75" thickBot="1" x14ac:dyDescent="0.3"/>
    <row r="19" spans="1:10" s="174" customFormat="1" ht="15.75" thickBot="1" x14ac:dyDescent="0.3">
      <c r="A19" s="171" t="s">
        <v>7</v>
      </c>
      <c r="B19" s="172" t="s">
        <v>8</v>
      </c>
      <c r="C19" s="173" t="s">
        <v>9</v>
      </c>
      <c r="D19" s="173" t="s">
        <v>10</v>
      </c>
      <c r="E19" s="173" t="s">
        <v>11</v>
      </c>
      <c r="F19" s="173" t="s">
        <v>12</v>
      </c>
      <c r="G19" s="173" t="s">
        <v>13</v>
      </c>
      <c r="H19" s="173" t="s">
        <v>51</v>
      </c>
      <c r="I19" s="173" t="s">
        <v>52</v>
      </c>
      <c r="J19" s="173" t="s">
        <v>93</v>
      </c>
    </row>
    <row r="20" spans="1:10" s="174" customFormat="1" ht="55.5" customHeight="1" x14ac:dyDescent="0.25">
      <c r="A20" s="190" t="str">
        <f>CONCATENATE("Class of Expenditures", " ", 'Budget Table 1 Details'!G6, " of ", 'Budget Table 1 Details'!H6)</f>
        <v>Class of Expenditures Enter Name of Enter Affiliation</v>
      </c>
      <c r="B20" s="176" t="s">
        <v>123</v>
      </c>
      <c r="C20" s="177" t="s">
        <v>109</v>
      </c>
      <c r="D20" s="177" t="s">
        <v>110</v>
      </c>
      <c r="E20" s="177" t="s">
        <v>111</v>
      </c>
      <c r="F20" s="178" t="s">
        <v>121</v>
      </c>
      <c r="G20" s="177" t="s">
        <v>108</v>
      </c>
      <c r="H20" s="178" t="s">
        <v>96</v>
      </c>
      <c r="I20" s="177" t="s">
        <v>106</v>
      </c>
      <c r="J20" s="178" t="s">
        <v>96</v>
      </c>
    </row>
    <row r="21" spans="1:10" s="174" customFormat="1" ht="60.75" thickBot="1" x14ac:dyDescent="0.3">
      <c r="A21" s="191"/>
      <c r="B21" s="180" t="s">
        <v>15</v>
      </c>
      <c r="C21" s="181" t="s">
        <v>16</v>
      </c>
      <c r="D21" s="181" t="s">
        <v>16</v>
      </c>
      <c r="E21" s="181" t="s">
        <v>16</v>
      </c>
      <c r="F21" s="178"/>
      <c r="G21" s="181" t="s">
        <v>16</v>
      </c>
      <c r="H21" s="178"/>
      <c r="I21" s="181" t="s">
        <v>16</v>
      </c>
      <c r="J21" s="178"/>
    </row>
    <row r="22" spans="1:10" s="174" customFormat="1" ht="30.75" thickBot="1" x14ac:dyDescent="0.3">
      <c r="A22" s="182" t="s">
        <v>53</v>
      </c>
      <c r="B22" s="183">
        <v>0</v>
      </c>
      <c r="C22" s="68">
        <f>ROUNDDOWN(SUMIFS('Budget Table 1 Details'!$F$12:$F$32,'Budget Table 1 Details'!$D$12:$D$32, $A22,'Budget Table 1 Details'!$N$12:$N$32, 'Budget Table 1 Details'!$G$6),0)</f>
        <v>0</v>
      </c>
      <c r="D22" s="68">
        <f>ROUNDDOWN(SUMIFS('Budget Table 1 Details'!$L$12:$L$32,'Budget Table 1 Details'!$D$12:$D$32, $A22,'Budget Table 1 Details'!$N$12:$N$32, 'Budget Table 1 Details'!$G$6),0)</f>
        <v>0</v>
      </c>
      <c r="E22" s="68">
        <f>ROUNDDOWN(C22-D22,0)</f>
        <v>0</v>
      </c>
      <c r="F22" s="184"/>
      <c r="G22" s="68">
        <f>ROUNDDOWN(SUMIFS('Budget Table 1 Details'!$F$39:$F$59,'Budget Table 1 Details'!$D$39:$D$59, $A22,'Budget Table 1 Details'!$N$39:$N$59, 'Budget Table 1 Details'!$G$6),0)</f>
        <v>0</v>
      </c>
      <c r="H22" s="184"/>
      <c r="I22" s="68">
        <f>ROUNDDOWN(SUMIFS('Budget Table 1 Details'!$F$66:$F$86,'Budget Table 1 Details'!$D$66:$D$86, $A22,'Budget Table 1 Details'!$N$66:$N$86, 'Budget Table 1 Details'!$G$6),0)</f>
        <v>0</v>
      </c>
      <c r="J22" s="184"/>
    </row>
    <row r="23" spans="1:10" s="174" customFormat="1" ht="15.75" thickBot="1" x14ac:dyDescent="0.3">
      <c r="A23" s="182" t="s">
        <v>54</v>
      </c>
      <c r="B23" s="183">
        <v>0</v>
      </c>
      <c r="C23" s="68">
        <f>ROUNDDOWN(SUMIFS('Budget Table 1 Details'!$F$12:$F$32,'Budget Table 1 Details'!$D$12:$D$32, $A23,'Budget Table 1 Details'!$N$12:$N$32, 'Budget Table 1 Details'!$G$6),0)</f>
        <v>0</v>
      </c>
      <c r="D23" s="68">
        <f>ROUNDDOWN(SUMIFS('Budget Table 1 Details'!$L$12:$L$32,'Budget Table 1 Details'!$D$12:$D$32, $A23,'Budget Table 1 Details'!$N$12:$N$32, 'Budget Table 1 Details'!$G$6),0)</f>
        <v>0</v>
      </c>
      <c r="E23" s="68">
        <f t="shared" ref="E23:E26" si="2">ROUNDDOWN(C23-D23,0)</f>
        <v>0</v>
      </c>
      <c r="F23" s="184"/>
      <c r="G23" s="68">
        <f>ROUNDDOWN(SUMIFS('Budget Table 1 Details'!$F$39:$F$59,'Budget Table 1 Details'!$D$39:$D$59, $A23,'Budget Table 1 Details'!$N$39:$N$59, 'Budget Table 1 Details'!$G$6),0)</f>
        <v>0</v>
      </c>
      <c r="H23" s="184"/>
      <c r="I23" s="68">
        <f>ROUNDDOWN(SUMIFS('Budget Table 1 Details'!$F$66:$F$86,'Budget Table 1 Details'!$D$66:$D$86, $A23,'Budget Table 1 Details'!$N$66:$N$86, 'Budget Table 1 Details'!$G$6),0)</f>
        <v>0</v>
      </c>
      <c r="J23" s="184"/>
    </row>
    <row r="24" spans="1:10" s="174" customFormat="1" ht="15.75" thickBot="1" x14ac:dyDescent="0.3">
      <c r="A24" s="182" t="s">
        <v>60</v>
      </c>
      <c r="B24" s="183">
        <v>0</v>
      </c>
      <c r="C24" s="68">
        <f>ROUNDDOWN(SUMIFS('Budget Table 1 Details'!$F$12:$F$32,'Budget Table 1 Details'!$D$12:$D$32, $A24,'Budget Table 1 Details'!$N$12:$N$32, 'Budget Table 1 Details'!$G$6),0)</f>
        <v>0</v>
      </c>
      <c r="D24" s="68">
        <f>ROUNDDOWN(SUMIFS('Budget Table 1 Details'!$L$12:$L$32,'Budget Table 1 Details'!$D$12:$D$32, $A24,'Budget Table 1 Details'!$N$12:$N$32, 'Budget Table 1 Details'!$G$6),0)</f>
        <v>0</v>
      </c>
      <c r="E24" s="68">
        <f t="shared" si="2"/>
        <v>0</v>
      </c>
      <c r="F24" s="184"/>
      <c r="G24" s="68">
        <f>ROUNDDOWN(SUMIFS('Budget Table 1 Details'!$F$39:$F$59,'Budget Table 1 Details'!$D$39:$D$59, $A24,'Budget Table 1 Details'!$N$39:$N$59, 'Budget Table 1 Details'!$G$6),0)</f>
        <v>0</v>
      </c>
      <c r="H24" s="184"/>
      <c r="I24" s="68">
        <f>ROUNDDOWN(SUMIFS('Budget Table 1 Details'!$F$66:$F$86,'Budget Table 1 Details'!$D$66:$D$86, $A24,'Budget Table 1 Details'!$N$66:$N$86, 'Budget Table 1 Details'!$G$6),0)</f>
        <v>0</v>
      </c>
      <c r="J24" s="184"/>
    </row>
    <row r="25" spans="1:10" s="174" customFormat="1" ht="15.75" thickBot="1" x14ac:dyDescent="0.3">
      <c r="A25" s="182" t="s">
        <v>61</v>
      </c>
      <c r="B25" s="183">
        <v>0</v>
      </c>
      <c r="C25" s="68">
        <f>ROUNDDOWN(SUMIFS('Budget Table 1 Details'!$F$12:$F$32,'Budget Table 1 Details'!$D$12:$D$32, $A25,'Budget Table 1 Details'!$N$12:$N$32, 'Budget Table 1 Details'!$G$6),0)</f>
        <v>0</v>
      </c>
      <c r="D25" s="68">
        <f>ROUNDDOWN(SUMIFS('Budget Table 1 Details'!$L$12:$L$32,'Budget Table 1 Details'!$D$12:$D$32, $A25,'Budget Table 1 Details'!$N$12:$N$32, 'Budget Table 1 Details'!$G$6),0)</f>
        <v>0</v>
      </c>
      <c r="E25" s="68">
        <f t="shared" si="2"/>
        <v>0</v>
      </c>
      <c r="F25" s="184"/>
      <c r="G25" s="68">
        <f>ROUNDDOWN(SUMIFS('Budget Table 1 Details'!$F$39:$F$59,'Budget Table 1 Details'!$D$39:$D$59, $A25,'Budget Table 1 Details'!$N$39:$N$59, 'Budget Table 1 Details'!$G$6),0)</f>
        <v>0</v>
      </c>
      <c r="H25" s="184"/>
      <c r="I25" s="68">
        <f>ROUNDDOWN(SUMIFS('Budget Table 1 Details'!$F$66:$F$86,'Budget Table 1 Details'!$D$66:$D$86, $A25,'Budget Table 1 Details'!$N$66:$N$86, 'Budget Table 1 Details'!$G$6),0)</f>
        <v>0</v>
      </c>
      <c r="J25" s="184"/>
    </row>
    <row r="26" spans="1:10" s="174" customFormat="1" ht="30.75" thickBot="1" x14ac:dyDescent="0.3">
      <c r="A26" s="182" t="s">
        <v>19</v>
      </c>
      <c r="B26" s="183">
        <v>0</v>
      </c>
      <c r="C26" s="68">
        <f>ROUNDDOWN(SUMIF('Budget Table 1 Details'!$N$12:$N$32,'Budget Table 1 Details'!$G$6,'Budget Table 1 Details'!$J$12:$J$32),0)</f>
        <v>0</v>
      </c>
      <c r="D26" s="68">
        <f>ROUNDDOWN(SUMIF('Budget Table 1 Details'!$N$12:$N$32,'Budget Table 1 Details'!$G$6,'Budget Table 1 Details'!$K$12:$K$32),0)</f>
        <v>0</v>
      </c>
      <c r="E26" s="68">
        <f>ROUNDDOWN(C26-D26,0)</f>
        <v>0</v>
      </c>
      <c r="F26" s="185"/>
      <c r="G26" s="68">
        <f>ROUNDDOWN(SUMIF('Budget Table 1 Details'!$N$39:$N$59,'Budget Table 1 Details'!$G$6,'Budget Table 1 Details'!$J$39:$J$59),0)</f>
        <v>0</v>
      </c>
      <c r="H26" s="185"/>
      <c r="I26" s="68">
        <f>ROUNDDOWN(SUMIF('Budget Table 1 Details'!$N$66:$N$88,'Budget Table 1 Details'!$G$6,'Budget Table 1 Details'!$J$66:$J$88),0)</f>
        <v>0</v>
      </c>
      <c r="J26" s="185"/>
    </row>
    <row r="27" spans="1:10" s="174" customFormat="1" ht="15.75" thickBot="1" x14ac:dyDescent="0.3">
      <c r="A27" s="186" t="s">
        <v>20</v>
      </c>
      <c r="B27" s="187">
        <f t="shared" ref="B27:I27" si="3">SUM(B22:B26)</f>
        <v>0</v>
      </c>
      <c r="C27" s="188">
        <f t="shared" si="3"/>
        <v>0</v>
      </c>
      <c r="D27" s="188">
        <f t="shared" si="3"/>
        <v>0</v>
      </c>
      <c r="E27" s="188">
        <f>SUM(E22:E26)</f>
        <v>0</v>
      </c>
      <c r="F27" s="189"/>
      <c r="G27" s="187">
        <f t="shared" si="3"/>
        <v>0</v>
      </c>
      <c r="H27" s="189"/>
      <c r="I27" s="187">
        <f t="shared" si="3"/>
        <v>0</v>
      </c>
      <c r="J27" s="189"/>
    </row>
    <row r="28" spans="1:10" s="174" customFormat="1" ht="15.75" thickBot="1" x14ac:dyDescent="0.3"/>
    <row r="29" spans="1:10" s="174" customFormat="1" ht="15.75" thickBot="1" x14ac:dyDescent="0.3">
      <c r="A29" s="171" t="s">
        <v>7</v>
      </c>
      <c r="B29" s="172" t="s">
        <v>8</v>
      </c>
      <c r="C29" s="173" t="s">
        <v>9</v>
      </c>
      <c r="D29" s="173" t="s">
        <v>10</v>
      </c>
      <c r="E29" s="173"/>
      <c r="F29" s="172" t="s">
        <v>11</v>
      </c>
      <c r="G29" s="192" t="s">
        <v>12</v>
      </c>
      <c r="H29" s="172" t="s">
        <v>14</v>
      </c>
      <c r="I29" s="192" t="s">
        <v>43</v>
      </c>
      <c r="J29" s="172" t="s">
        <v>52</v>
      </c>
    </row>
    <row r="30" spans="1:10" s="174" customFormat="1" ht="55.5" customHeight="1" x14ac:dyDescent="0.25">
      <c r="A30" s="144" t="str">
        <f>CONCATENATE("Class of Expenditures", " ", 'Budget Table 1 Details'!G7, " of ", 'Budget Table 1 Details'!H7)</f>
        <v>Class of Expenditures Enter Name of Enter Affiliation</v>
      </c>
      <c r="B30" s="176" t="s">
        <v>123</v>
      </c>
      <c r="C30" s="177" t="s">
        <v>109</v>
      </c>
      <c r="D30" s="177" t="s">
        <v>110</v>
      </c>
      <c r="E30" s="177" t="s">
        <v>111</v>
      </c>
      <c r="F30" s="178" t="s">
        <v>121</v>
      </c>
      <c r="G30" s="177" t="s">
        <v>108</v>
      </c>
      <c r="H30" s="178" t="s">
        <v>96</v>
      </c>
      <c r="I30" s="177" t="s">
        <v>106</v>
      </c>
      <c r="J30" s="178" t="s">
        <v>96</v>
      </c>
    </row>
    <row r="31" spans="1:10" s="174" customFormat="1" ht="60.75" thickBot="1" x14ac:dyDescent="0.3">
      <c r="A31" s="145"/>
      <c r="B31" s="180" t="s">
        <v>15</v>
      </c>
      <c r="C31" s="181" t="s">
        <v>16</v>
      </c>
      <c r="D31" s="181" t="s">
        <v>16</v>
      </c>
      <c r="E31" s="181" t="s">
        <v>16</v>
      </c>
      <c r="F31" s="178"/>
      <c r="G31" s="181" t="s">
        <v>16</v>
      </c>
      <c r="H31" s="178"/>
      <c r="I31" s="181" t="s">
        <v>16</v>
      </c>
      <c r="J31" s="178"/>
    </row>
    <row r="32" spans="1:10" s="174" customFormat="1" ht="30.75" thickBot="1" x14ac:dyDescent="0.3">
      <c r="A32" s="182" t="s">
        <v>53</v>
      </c>
      <c r="B32" s="183">
        <v>0</v>
      </c>
      <c r="C32" s="68">
        <f>ROUNDDOWN(SUMIFS('Budget Table 1 Details'!$F$12:$F$32,'Budget Table 1 Details'!$D$12:$D$32, $A32,'Budget Table 1 Details'!$N$12:$N$32, 'Budget Table 1 Details'!$G$7),0)</f>
        <v>0</v>
      </c>
      <c r="D32" s="68">
        <f>ROUNDDOWN(SUMIFS('Budget Table 1 Details'!$L$12:$L$32,'Budget Table 1 Details'!$D$12:$D$32, $A32,'Budget Table 1 Details'!$N$12:$N$32, 'Budget Table 1 Details'!$G$7),0)</f>
        <v>0</v>
      </c>
      <c r="E32" s="68">
        <f>ROUNDDOWN(C32-D32,0)</f>
        <v>0</v>
      </c>
      <c r="F32" s="184"/>
      <c r="G32" s="68">
        <f>ROUNDDOWN(SUMIFS('Budget Table 1 Details'!$F$39:$F$59,'Budget Table 1 Details'!$D$39:$D$59, $A32,'Budget Table 1 Details'!$N$39:$N$59, 'Budget Table 1 Details'!$G$7),0)</f>
        <v>0</v>
      </c>
      <c r="H32" s="184"/>
      <c r="I32" s="68">
        <f>ROUNDDOWN(SUMIFS('Budget Table 1 Details'!$F$66:$F$86,'Budget Table 1 Details'!$D$66:$D$86, $A32,'Budget Table 1 Details'!$N$66:$N$86, 'Budget Table 1 Details'!$G$7),0)</f>
        <v>0</v>
      </c>
      <c r="J32" s="184"/>
    </row>
    <row r="33" spans="1:14" s="174" customFormat="1" ht="15.75" thickBot="1" x14ac:dyDescent="0.3">
      <c r="A33" s="182" t="s">
        <v>54</v>
      </c>
      <c r="B33" s="183">
        <v>0</v>
      </c>
      <c r="C33" s="68">
        <f>ROUNDDOWN(SUMIFS('Budget Table 1 Details'!$F$12:$F$32,'Budget Table 1 Details'!$D$12:$D$32, $A33,'Budget Table 1 Details'!$N$12:$N$32, 'Budget Table 1 Details'!$G$7),0)</f>
        <v>0</v>
      </c>
      <c r="D33" s="68">
        <f>ROUNDDOWN(SUMIFS('Budget Table 1 Details'!$L$12:$L$32,'Budget Table 1 Details'!$D$12:$D$32, $A33,'Budget Table 1 Details'!$N$12:$N$32, 'Budget Table 1 Details'!$G$7),0)</f>
        <v>0</v>
      </c>
      <c r="E33" s="68">
        <f t="shared" ref="E33:E36" si="4">ROUNDDOWN(C33-D33,0)</f>
        <v>0</v>
      </c>
      <c r="F33" s="184"/>
      <c r="G33" s="68">
        <f>ROUNDDOWN(SUMIFS('Budget Table 1 Details'!$F$39:$F$59,'Budget Table 1 Details'!$D$39:$D$59, $A33,'Budget Table 1 Details'!$N$39:$N$59, 'Budget Table 1 Details'!$G$7),0)</f>
        <v>0</v>
      </c>
      <c r="H33" s="184"/>
      <c r="I33" s="68">
        <f>ROUNDDOWN(SUMIFS('Budget Table 1 Details'!$F$66:$F$86,'Budget Table 1 Details'!$D$66:$D$86, $A33,'Budget Table 1 Details'!$N$66:$N$86, 'Budget Table 1 Details'!$G$7),0)</f>
        <v>0</v>
      </c>
      <c r="J33" s="184"/>
    </row>
    <row r="34" spans="1:14" s="174" customFormat="1" ht="15.75" thickBot="1" x14ac:dyDescent="0.3">
      <c r="A34" s="182" t="s">
        <v>60</v>
      </c>
      <c r="B34" s="183">
        <v>0</v>
      </c>
      <c r="C34" s="68">
        <f>ROUNDDOWN(SUMIFS('Budget Table 1 Details'!$F$12:$F$32,'Budget Table 1 Details'!$D$12:$D$32, $A34,'Budget Table 1 Details'!$N$12:$N$32, 'Budget Table 1 Details'!$G$7),0)</f>
        <v>0</v>
      </c>
      <c r="D34" s="68">
        <f>ROUNDDOWN(SUMIFS('Budget Table 1 Details'!$L$12:$L$32,'Budget Table 1 Details'!$D$12:$D$32, $A34,'Budget Table 1 Details'!$N$12:$N$32, 'Budget Table 1 Details'!$G$7),0)</f>
        <v>0</v>
      </c>
      <c r="E34" s="68">
        <f t="shared" si="4"/>
        <v>0</v>
      </c>
      <c r="F34" s="184"/>
      <c r="G34" s="68">
        <f>ROUNDDOWN(SUMIFS('Budget Table 1 Details'!$F$39:$F$59,'Budget Table 1 Details'!$D$39:$D$59, $A34,'Budget Table 1 Details'!$N$39:$N$59, 'Budget Table 1 Details'!$G$7),0)</f>
        <v>0</v>
      </c>
      <c r="H34" s="184"/>
      <c r="I34" s="68">
        <f>ROUNDDOWN(SUMIFS('Budget Table 1 Details'!$F$66:$F$86,'Budget Table 1 Details'!$D$66:$D$86, $A34,'Budget Table 1 Details'!$N$66:$N$86, 'Budget Table 1 Details'!$G$7),0)</f>
        <v>0</v>
      </c>
      <c r="J34" s="184"/>
    </row>
    <row r="35" spans="1:14" s="174" customFormat="1" ht="15.75" thickBot="1" x14ac:dyDescent="0.3">
      <c r="A35" s="182" t="s">
        <v>61</v>
      </c>
      <c r="B35" s="183">
        <v>0</v>
      </c>
      <c r="C35" s="68">
        <f>ROUNDDOWN(SUMIFS('Budget Table 1 Details'!$F$12:$F$32,'Budget Table 1 Details'!$D$12:$D$32, $A35,'Budget Table 1 Details'!$N$12:$N$32, 'Budget Table 1 Details'!$G$7),0)</f>
        <v>0</v>
      </c>
      <c r="D35" s="68">
        <f>ROUNDDOWN(SUMIFS('Budget Table 1 Details'!$L$12:$L$32,'Budget Table 1 Details'!$D$12:$D$32, $A35,'Budget Table 1 Details'!$N$12:$N$32, 'Budget Table 1 Details'!$G$7),0)</f>
        <v>0</v>
      </c>
      <c r="E35" s="68">
        <f t="shared" si="4"/>
        <v>0</v>
      </c>
      <c r="F35" s="184"/>
      <c r="G35" s="68">
        <f>ROUNDDOWN(SUMIFS('Budget Table 1 Details'!$F$39:$F$59,'Budget Table 1 Details'!$D$39:$D$59, $A35,'Budget Table 1 Details'!$N$39:$N$59, 'Budget Table 1 Details'!$G$7),0)</f>
        <v>0</v>
      </c>
      <c r="H35" s="184"/>
      <c r="I35" s="68">
        <f>ROUNDDOWN(SUMIFS('Budget Table 1 Details'!$F$66:$F$86,'Budget Table 1 Details'!$D$66:$D$86, $A35,'Budget Table 1 Details'!$N$66:$N$86, 'Budget Table 1 Details'!$G$7),0)</f>
        <v>0</v>
      </c>
      <c r="J35" s="184"/>
    </row>
    <row r="36" spans="1:14" s="174" customFormat="1" ht="30.75" thickBot="1" x14ac:dyDescent="0.3">
      <c r="A36" s="182" t="s">
        <v>19</v>
      </c>
      <c r="B36" s="183">
        <v>0</v>
      </c>
      <c r="C36" s="68">
        <f>ROUNDDOWN(SUMIF('Budget Table 1 Details'!$N$12:$N$32,'Budget Table 1 Details'!$G$7,'Budget Table 1 Details'!$J$12:$J$32),0)</f>
        <v>0</v>
      </c>
      <c r="D36" s="68">
        <f>ROUNDDOWN(SUMIF('Budget Table 1 Details'!$N$12:$N$32,'Budget Table 1 Details'!$G$7,'Budget Table 1 Details'!$K$12:$K$32),0)</f>
        <v>0</v>
      </c>
      <c r="E36" s="68">
        <f>ROUNDDOWN(C36-D36,0)</f>
        <v>0</v>
      </c>
      <c r="F36" s="185"/>
      <c r="G36" s="68">
        <f>ROUNDDOWN(SUMIF('Budget Table 1 Details'!$N$39:$N$59,'Budget Table 1 Details'!$G$7,'Budget Table 1 Details'!$J$39:$J$59),0)</f>
        <v>0</v>
      </c>
      <c r="H36" s="185"/>
      <c r="I36" s="68">
        <f>ROUNDDOWN(SUMIF('Budget Table 1 Details'!$N$66:$N$88,'Budget Table 1 Details'!$G$7,'Budget Table 1 Details'!$J$66:$J$88),0)</f>
        <v>0</v>
      </c>
      <c r="J36" s="185"/>
    </row>
    <row r="37" spans="1:14" s="174" customFormat="1" ht="15.75" thickBot="1" x14ac:dyDescent="0.3">
      <c r="A37" s="186" t="s">
        <v>20</v>
      </c>
      <c r="B37" s="187">
        <f t="shared" ref="B37:I37" si="5">SUM(B32:B36)</f>
        <v>0</v>
      </c>
      <c r="C37" s="188">
        <f t="shared" si="5"/>
        <v>0</v>
      </c>
      <c r="D37" s="188">
        <f t="shared" si="5"/>
        <v>0</v>
      </c>
      <c r="E37" s="188">
        <f>SUM(E32:E36)</f>
        <v>0</v>
      </c>
      <c r="F37" s="189"/>
      <c r="G37" s="187">
        <f t="shared" si="5"/>
        <v>0</v>
      </c>
      <c r="H37" s="189"/>
      <c r="I37" s="187">
        <f t="shared" si="5"/>
        <v>0</v>
      </c>
      <c r="J37" s="189"/>
    </row>
    <row r="38" spans="1:14" s="174" customFormat="1" ht="15.75" thickBot="1" x14ac:dyDescent="0.3"/>
    <row r="39" spans="1:14" s="174" customFormat="1" ht="15.75" thickBot="1" x14ac:dyDescent="0.3">
      <c r="A39" s="171" t="s">
        <v>7</v>
      </c>
      <c r="B39" s="172" t="s">
        <v>8</v>
      </c>
      <c r="C39" s="173" t="s">
        <v>9</v>
      </c>
      <c r="D39" s="173" t="s">
        <v>10</v>
      </c>
      <c r="E39" s="173"/>
      <c r="F39" s="172" t="s">
        <v>11</v>
      </c>
      <c r="G39" s="192" t="s">
        <v>12</v>
      </c>
      <c r="H39" s="172" t="s">
        <v>14</v>
      </c>
      <c r="I39" s="192" t="s">
        <v>43</v>
      </c>
      <c r="J39" s="172" t="s">
        <v>52</v>
      </c>
    </row>
    <row r="40" spans="1:14" s="174" customFormat="1" ht="57" customHeight="1" x14ac:dyDescent="0.25">
      <c r="A40" s="193" t="s">
        <v>94</v>
      </c>
      <c r="B40" s="176" t="s">
        <v>123</v>
      </c>
      <c r="C40" s="177" t="s">
        <v>109</v>
      </c>
      <c r="D40" s="177" t="s">
        <v>110</v>
      </c>
      <c r="E40" s="177" t="s">
        <v>111</v>
      </c>
      <c r="F40" s="181" t="s">
        <v>112</v>
      </c>
      <c r="G40" s="177" t="s">
        <v>108</v>
      </c>
      <c r="H40" s="181" t="s">
        <v>101</v>
      </c>
      <c r="I40" s="177" t="s">
        <v>106</v>
      </c>
      <c r="J40" s="181" t="s">
        <v>107</v>
      </c>
    </row>
    <row r="41" spans="1:14" s="174" customFormat="1" ht="60.75" thickBot="1" x14ac:dyDescent="0.3">
      <c r="A41" s="193"/>
      <c r="B41" s="181" t="s">
        <v>127</v>
      </c>
      <c r="C41" s="181" t="s">
        <v>16</v>
      </c>
      <c r="D41" s="181" t="s">
        <v>16</v>
      </c>
      <c r="E41" s="181" t="s">
        <v>16</v>
      </c>
      <c r="F41" s="181" t="s">
        <v>17</v>
      </c>
      <c r="G41" s="181" t="s">
        <v>16</v>
      </c>
      <c r="H41" s="181" t="s">
        <v>17</v>
      </c>
      <c r="I41" s="181" t="s">
        <v>16</v>
      </c>
      <c r="J41" s="181" t="s">
        <v>17</v>
      </c>
    </row>
    <row r="42" spans="1:14" s="174" customFormat="1" ht="30.75" thickBot="1" x14ac:dyDescent="0.3">
      <c r="A42" s="182" t="s">
        <v>35</v>
      </c>
      <c r="B42" s="194">
        <f>SUM(,B32,B22,B12)</f>
        <v>0</v>
      </c>
      <c r="C42" s="68">
        <f t="shared" ref="C42:D46" si="6">SUM(C32,C22,C12,)</f>
        <v>0</v>
      </c>
      <c r="D42" s="68">
        <f t="shared" si="6"/>
        <v>0</v>
      </c>
      <c r="E42" s="68">
        <f>SUM(E32,E22,E12,)</f>
        <v>0</v>
      </c>
      <c r="F42" s="194">
        <f ca="1">SUMIF('Table 3 Other sources of funds'!$A$11:$E$30,"Professional Fees and Services",'Table 3 Other sources of funds'!$E$11:$E$30)</f>
        <v>0</v>
      </c>
      <c r="G42" s="68">
        <f t="shared" ref="G42:G46" si="7">SUM(G32,G22,G12)</f>
        <v>0</v>
      </c>
      <c r="H42" s="194">
        <f ca="1">SUMIF('Table 3 Other sources of funds'!$A$36:$E$55,"Professional Fees and Services",'Table 3 Other sources of funds'!$E$36:$E$55)</f>
        <v>0</v>
      </c>
      <c r="I42" s="68">
        <f t="shared" ref="I42:I46" si="8">SUM(I32,I22,I12)</f>
        <v>0</v>
      </c>
      <c r="J42" s="194">
        <f ca="1">SUMIF('Table 3 Other sources of funds'!$A$61:$E$80,"Professional Fees and Services",'Table 3 Other sources of funds'!$E$61:$E$80)</f>
        <v>0</v>
      </c>
    </row>
    <row r="43" spans="1:14" s="174" customFormat="1" ht="15.75" thickBot="1" x14ac:dyDescent="0.3">
      <c r="A43" s="182" t="s">
        <v>36</v>
      </c>
      <c r="B43" s="194">
        <f>SUM(,B33,B23,B13)</f>
        <v>0</v>
      </c>
      <c r="C43" s="68">
        <f t="shared" si="6"/>
        <v>0</v>
      </c>
      <c r="D43" s="68">
        <f t="shared" si="6"/>
        <v>0</v>
      </c>
      <c r="E43" s="68">
        <f>SUM(E33,E23,E13,)</f>
        <v>0</v>
      </c>
      <c r="F43" s="194">
        <f ca="1">SUMIF('Table 3 Other sources of funds'!$A$11:$E$30,"Equipment and Facilities",'Table 3 Other sources of funds'!$E$11:$E$30)</f>
        <v>0</v>
      </c>
      <c r="G43" s="68">
        <f t="shared" si="7"/>
        <v>0</v>
      </c>
      <c r="H43" s="194">
        <f ca="1">SUMIF('Table 3 Other sources of funds'!$A$36:$E$55,"Equipment and Facilities",'Table 3 Other sources of funds'!$E$36:$E$55)</f>
        <v>0</v>
      </c>
      <c r="I43" s="68">
        <f t="shared" si="8"/>
        <v>0</v>
      </c>
      <c r="J43" s="194">
        <f ca="1">SUMIF('Table 3 Other sources of funds'!$A$61:$E$80,"Equipment and Facilities",'Table 3 Other sources of funds'!$E$61:$E$80)</f>
        <v>0</v>
      </c>
    </row>
    <row r="44" spans="1:14" s="174" customFormat="1" ht="15.75" thickBot="1" x14ac:dyDescent="0.3">
      <c r="A44" s="182" t="s">
        <v>18</v>
      </c>
      <c r="B44" s="194">
        <f>SUM(,B34,B24,B14)</f>
        <v>0</v>
      </c>
      <c r="C44" s="68">
        <f t="shared" si="6"/>
        <v>0</v>
      </c>
      <c r="D44" s="68">
        <f t="shared" si="6"/>
        <v>0</v>
      </c>
      <c r="E44" s="68">
        <f>SUM(E34,E24,E14,)</f>
        <v>0</v>
      </c>
      <c r="F44" s="194">
        <f ca="1">SUMIF('Table 3 Other sources of funds'!$A$11:$E$30,"Travel",'Table 3 Other sources of funds'!$E$11:$E$30)</f>
        <v>0</v>
      </c>
      <c r="G44" s="68">
        <f t="shared" si="7"/>
        <v>0</v>
      </c>
      <c r="H44" s="194">
        <f ca="1">SUMIF('Table 3 Other sources of funds'!$A$36:$E$55,"Travel",'Table 3 Other sources of funds'!$E$36:$E$55)</f>
        <v>0</v>
      </c>
      <c r="I44" s="68">
        <f t="shared" si="8"/>
        <v>0</v>
      </c>
      <c r="J44" s="194">
        <f ca="1">SUMIF('Table 3 Other sources of funds'!$A$61:$E$80,"Travel",'Table 3 Other sources of funds'!$E$61:$E$80)</f>
        <v>0</v>
      </c>
    </row>
    <row r="45" spans="1:14" s="174" customFormat="1" ht="15.75" thickBot="1" x14ac:dyDescent="0.3">
      <c r="A45" s="182" t="s">
        <v>34</v>
      </c>
      <c r="B45" s="194">
        <f>SUM(,B35,B25,B15)</f>
        <v>0</v>
      </c>
      <c r="C45" s="68">
        <f t="shared" si="6"/>
        <v>0</v>
      </c>
      <c r="D45" s="68">
        <f t="shared" si="6"/>
        <v>0</v>
      </c>
      <c r="E45" s="68">
        <f>SUM(E35,E25,E15,)</f>
        <v>0</v>
      </c>
      <c r="F45" s="194">
        <f ca="1">SUMIF('Table 3 Other sources of funds'!$A$11:$E$30,"Other Costs",'Table 3 Other sources of funds'!$E$11:$E$30)</f>
        <v>0</v>
      </c>
      <c r="G45" s="68">
        <f t="shared" si="7"/>
        <v>0</v>
      </c>
      <c r="H45" s="194">
        <f ca="1">SUMIF('Table 3 Other sources of funds'!$A$36:$E$55,"Other Costs",'Table 3 Other sources of funds'!$E$36:$E$55)</f>
        <v>0</v>
      </c>
      <c r="I45" s="68">
        <f t="shared" si="8"/>
        <v>0</v>
      </c>
      <c r="J45" s="194">
        <f ca="1">SUMIF('Table 3 Other sources of funds'!$A$61:$E$80,"Other Costs",'Table 3 Other sources of funds'!$E$61:$E$80)</f>
        <v>0</v>
      </c>
    </row>
    <row r="46" spans="1:14" s="174" customFormat="1" ht="30.75" thickBot="1" x14ac:dyDescent="0.3">
      <c r="A46" s="182" t="s">
        <v>19</v>
      </c>
      <c r="B46" s="194">
        <f>SUM(,B36,B26,B16)</f>
        <v>0</v>
      </c>
      <c r="C46" s="68">
        <f t="shared" si="6"/>
        <v>0</v>
      </c>
      <c r="D46" s="68">
        <f t="shared" si="6"/>
        <v>0</v>
      </c>
      <c r="E46" s="68">
        <f>SUM(E36,E26,E16,)</f>
        <v>0</v>
      </c>
      <c r="F46" s="195">
        <v>0</v>
      </c>
      <c r="G46" s="68">
        <f t="shared" si="7"/>
        <v>0</v>
      </c>
      <c r="H46" s="195">
        <v>0</v>
      </c>
      <c r="I46" s="68">
        <f t="shared" si="8"/>
        <v>0</v>
      </c>
      <c r="J46" s="195">
        <v>0</v>
      </c>
    </row>
    <row r="47" spans="1:14" s="174" customFormat="1" ht="15.75" thickBot="1" x14ac:dyDescent="0.3">
      <c r="A47" s="186" t="s">
        <v>20</v>
      </c>
      <c r="B47" s="187">
        <f t="shared" ref="B47:J47" si="9">SUM(B42:B46)</f>
        <v>0</v>
      </c>
      <c r="C47" s="188">
        <f t="shared" si="9"/>
        <v>0</v>
      </c>
      <c r="D47" s="188">
        <f t="shared" si="9"/>
        <v>0</v>
      </c>
      <c r="E47" s="188">
        <f>SUM(E42:E46)</f>
        <v>0</v>
      </c>
      <c r="F47" s="188">
        <f t="shared" ca="1" si="9"/>
        <v>0</v>
      </c>
      <c r="G47" s="187">
        <f t="shared" si="9"/>
        <v>0</v>
      </c>
      <c r="H47" s="188">
        <f t="shared" ca="1" si="9"/>
        <v>0</v>
      </c>
      <c r="I47" s="187">
        <f t="shared" si="9"/>
        <v>0</v>
      </c>
      <c r="J47" s="188">
        <f t="shared" ca="1" si="9"/>
        <v>0</v>
      </c>
    </row>
    <row r="48" spans="1:14" s="174" customFormat="1" x14ac:dyDescent="0.25">
      <c r="A48" s="196"/>
      <c r="B48" s="197"/>
      <c r="C48" s="198"/>
      <c r="D48" s="198"/>
      <c r="E48" s="198"/>
      <c r="F48" s="198"/>
      <c r="G48" s="197"/>
      <c r="H48" s="197"/>
      <c r="I48" s="197"/>
      <c r="J48" s="198"/>
      <c r="K48" s="197"/>
      <c r="L48" s="197"/>
      <c r="M48" s="197"/>
      <c r="N48" s="198"/>
    </row>
    <row r="49" spans="2:13" s="174" customFormat="1" ht="15.75" thickBot="1" x14ac:dyDescent="0.3">
      <c r="C49" s="19" t="s">
        <v>56</v>
      </c>
      <c r="D49" s="19"/>
      <c r="E49" s="19"/>
      <c r="G49" s="19" t="s">
        <v>56</v>
      </c>
      <c r="H49" s="19"/>
      <c r="I49" s="19"/>
      <c r="K49" s="19" t="s">
        <v>56</v>
      </c>
      <c r="L49" s="19"/>
      <c r="M49" s="19"/>
    </row>
    <row r="50" spans="2:13" s="174" customFormat="1" ht="90.75" thickBot="1" x14ac:dyDescent="0.3">
      <c r="B50" s="199" t="s">
        <v>124</v>
      </c>
      <c r="C50" s="200">
        <f ca="1">SUM(C47,F47)</f>
        <v>0</v>
      </c>
      <c r="D50" s="201"/>
      <c r="E50" s="201"/>
      <c r="F50" s="202" t="s">
        <v>125</v>
      </c>
      <c r="G50" s="200">
        <f ca="1">SUM(G47,H47)</f>
        <v>0</v>
      </c>
      <c r="H50" s="201"/>
      <c r="I50" s="201"/>
      <c r="J50" s="202" t="s">
        <v>126</v>
      </c>
      <c r="K50" s="200">
        <f ca="1">SUM(I47,J47)</f>
        <v>0</v>
      </c>
      <c r="L50" s="201"/>
      <c r="M50" s="201"/>
    </row>
    <row r="51" spans="2:13" s="174" customFormat="1" x14ac:dyDescent="0.25"/>
    <row r="52" spans="2:13" s="174" customFormat="1" ht="15.75" thickBot="1" x14ac:dyDescent="0.3"/>
    <row r="53" spans="2:13" s="174" customFormat="1" ht="60" customHeight="1" thickBot="1" x14ac:dyDescent="0.3">
      <c r="B53" s="103" t="s">
        <v>97</v>
      </c>
      <c r="C53" s="200">
        <f>SUM(C47,G47,I47)</f>
        <v>0</v>
      </c>
      <c r="D53" s="201"/>
      <c r="E53" s="201"/>
      <c r="F53" s="103" t="s">
        <v>57</v>
      </c>
      <c r="G53" s="203">
        <f>SUM(D47)</f>
        <v>0</v>
      </c>
      <c r="H53" s="103" t="s">
        <v>95</v>
      </c>
      <c r="I53" s="203">
        <f>SUM(E47,G47,I47)</f>
        <v>0</v>
      </c>
    </row>
    <row r="54" spans="2:13" s="174" customFormat="1" x14ac:dyDescent="0.25"/>
    <row r="55" spans="2:13" s="174" customFormat="1" x14ac:dyDescent="0.25"/>
    <row r="56" spans="2:13" s="174" customFormat="1" x14ac:dyDescent="0.25"/>
    <row r="57" spans="2:13" s="174" customFormat="1" x14ac:dyDescent="0.25"/>
    <row r="58" spans="2:13" s="174" customFormat="1" x14ac:dyDescent="0.25"/>
    <row r="59" spans="2:13" s="174" customFormat="1" x14ac:dyDescent="0.25"/>
  </sheetData>
  <sheetProtection algorithmName="SHA-512" hashValue="uoh/NaBbwtngC/RBJ/bjUbaMpQxbLU6+DrYufE3cuLNZqGMOj6+2Rv87wOgux4f7m0f4liSPYJ2LuYAQuNC81Q==" saltValue="W1EMg0Wdb3YvWbw/1HPalA==" spinCount="100000" sheet="1" selectLockedCells="1"/>
  <mergeCells count="5">
    <mergeCell ref="A1:F1"/>
    <mergeCell ref="A10:A11"/>
    <mergeCell ref="A20:A21"/>
    <mergeCell ref="A30:A31"/>
    <mergeCell ref="A40:A41"/>
  </mergeCells>
  <pageMargins left="0.7" right="0.7" top="0.75" bottom="0.75" header="0.3" footer="0.3"/>
  <pageSetup orientation="portrait" r:id="rId1"/>
  <ignoredErrors>
    <ignoredError sqref="H42:H4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0"/>
  <sheetViews>
    <sheetView zoomScale="80" zoomScaleNormal="80" workbookViewId="0">
      <selection activeCell="J22" sqref="J22"/>
    </sheetView>
  </sheetViews>
  <sheetFormatPr defaultColWidth="9.140625" defaultRowHeight="15" x14ac:dyDescent="0.25"/>
  <cols>
    <col min="1" max="1" width="28.140625" style="10" customWidth="1"/>
    <col min="2" max="2" width="29.140625" style="10" customWidth="1"/>
    <col min="3" max="4" width="39.140625" style="10" customWidth="1"/>
    <col min="5" max="5" width="17.85546875" style="10" customWidth="1"/>
    <col min="6" max="16384" width="9.140625" style="10"/>
  </cols>
  <sheetData>
    <row r="1" spans="1:7" ht="78" customHeight="1" thickBot="1" x14ac:dyDescent="0.55000000000000004">
      <c r="A1" s="141" t="s">
        <v>132</v>
      </c>
      <c r="B1" s="142"/>
      <c r="C1" s="142"/>
      <c r="D1" s="143"/>
      <c r="E1" s="27" t="str">
        <f>'Budget Table 1 Details'!I1</f>
        <v>X-00</v>
      </c>
      <c r="F1" s="50"/>
      <c r="G1" s="50"/>
    </row>
    <row r="2" spans="1:7" ht="15.75" thickBot="1" x14ac:dyDescent="0.3">
      <c r="A2" s="3"/>
      <c r="B2" s="3"/>
      <c r="C2" s="3"/>
      <c r="D2" s="3"/>
      <c r="E2" s="51"/>
      <c r="F2" s="51"/>
      <c r="G2" s="51"/>
    </row>
    <row r="3" spans="1:7" ht="15.75" thickBot="1" x14ac:dyDescent="0.3">
      <c r="A3" s="4" t="s">
        <v>0</v>
      </c>
      <c r="B3" s="78" t="str">
        <f>'Budget Table 1 Details'!E3</f>
        <v>FILL IN</v>
      </c>
      <c r="C3"/>
      <c r="D3" s="52" t="s">
        <v>1</v>
      </c>
    </row>
    <row r="4" spans="1:7" ht="15.75" thickBot="1" x14ac:dyDescent="0.3">
      <c r="A4" s="4" t="s">
        <v>2</v>
      </c>
      <c r="B4" s="79" t="str">
        <f>'Budget Table 1 Details'!E4</f>
        <v>FILL IN</v>
      </c>
      <c r="C4"/>
      <c r="D4" s="53" t="s">
        <v>37</v>
      </c>
    </row>
    <row r="5" spans="1:7" ht="15.75" thickBot="1" x14ac:dyDescent="0.3">
      <c r="A5" s="4" t="s">
        <v>4</v>
      </c>
      <c r="B5" s="79" t="str">
        <f>'Budget Table 1 Details'!E5</f>
        <v>FILL IN</v>
      </c>
      <c r="C5"/>
      <c r="D5" s="6" t="s">
        <v>3</v>
      </c>
    </row>
    <row r="6" spans="1:7" ht="15.75" thickBot="1" x14ac:dyDescent="0.3">
      <c r="A6" s="4" t="s">
        <v>6</v>
      </c>
      <c r="B6" s="80">
        <f>'Budget Table 1 Details'!$E$8</f>
        <v>0</v>
      </c>
      <c r="C6"/>
      <c r="D6" s="8" t="s">
        <v>5</v>
      </c>
    </row>
    <row r="7" spans="1:7" ht="15.75" thickBot="1" x14ac:dyDescent="0.3">
      <c r="A7"/>
      <c r="B7"/>
      <c r="C7"/>
      <c r="D7"/>
    </row>
    <row r="8" spans="1:7" ht="16.5" thickBot="1" x14ac:dyDescent="0.3">
      <c r="A8" s="146" t="s">
        <v>92</v>
      </c>
      <c r="B8" s="146"/>
      <c r="C8" s="146"/>
      <c r="D8" s="146"/>
      <c r="E8" s="146"/>
    </row>
    <row r="9" spans="1:7" ht="16.5" thickBot="1" x14ac:dyDescent="0.3">
      <c r="A9" s="54" t="s">
        <v>7</v>
      </c>
      <c r="B9" s="54" t="s">
        <v>8</v>
      </c>
      <c r="C9" s="54" t="s">
        <v>9</v>
      </c>
      <c r="D9" s="54" t="s">
        <v>10</v>
      </c>
      <c r="E9" s="55" t="s">
        <v>11</v>
      </c>
    </row>
    <row r="10" spans="1:7" ht="31.5" x14ac:dyDescent="0.25">
      <c r="A10" s="56" t="s">
        <v>38</v>
      </c>
      <c r="B10" s="56" t="s">
        <v>39</v>
      </c>
      <c r="C10" s="56" t="s">
        <v>40</v>
      </c>
      <c r="D10" s="56" t="s">
        <v>41</v>
      </c>
      <c r="E10" s="56" t="s">
        <v>42</v>
      </c>
    </row>
    <row r="11" spans="1:7" x14ac:dyDescent="0.25">
      <c r="A11" s="14"/>
      <c r="B11" s="13"/>
      <c r="C11" s="13"/>
      <c r="D11" s="14"/>
      <c r="E11" s="15"/>
    </row>
    <row r="12" spans="1:7" x14ac:dyDescent="0.25">
      <c r="A12" s="14"/>
      <c r="B12" s="13"/>
      <c r="C12" s="13"/>
      <c r="D12" s="14"/>
      <c r="E12" s="15"/>
    </row>
    <row r="13" spans="1:7" x14ac:dyDescent="0.25">
      <c r="A13" s="14"/>
      <c r="B13" s="13"/>
      <c r="C13" s="13"/>
      <c r="D13" s="14"/>
      <c r="E13" s="15"/>
    </row>
    <row r="14" spans="1:7" x14ac:dyDescent="0.25">
      <c r="A14" s="14"/>
      <c r="B14" s="13"/>
      <c r="C14" s="13"/>
      <c r="D14" s="14"/>
      <c r="E14" s="15"/>
    </row>
    <row r="15" spans="1:7" x14ac:dyDescent="0.25">
      <c r="A15" s="14"/>
      <c r="B15" s="13"/>
      <c r="C15" s="13"/>
      <c r="D15" s="14"/>
      <c r="E15" s="15"/>
    </row>
    <row r="16" spans="1:7" x14ac:dyDescent="0.25">
      <c r="A16" s="14"/>
      <c r="B16" s="13"/>
      <c r="C16" s="13"/>
      <c r="D16" s="14"/>
      <c r="E16" s="15"/>
    </row>
    <row r="17" spans="1:5" x14ac:dyDescent="0.25">
      <c r="A17" s="14"/>
      <c r="B17" s="13"/>
      <c r="C17" s="13"/>
      <c r="D17" s="14"/>
      <c r="E17" s="15"/>
    </row>
    <row r="18" spans="1:5" x14ac:dyDescent="0.25">
      <c r="A18" s="14"/>
      <c r="B18" s="13"/>
      <c r="C18" s="13"/>
      <c r="D18" s="14"/>
      <c r="E18" s="15"/>
    </row>
    <row r="19" spans="1:5" x14ac:dyDescent="0.25">
      <c r="A19" s="14"/>
      <c r="B19" s="13"/>
      <c r="C19" s="13"/>
      <c r="D19" s="14"/>
      <c r="E19" s="15"/>
    </row>
    <row r="20" spans="1:5" x14ac:dyDescent="0.25">
      <c r="A20" s="14"/>
      <c r="B20" s="13"/>
      <c r="C20" s="13"/>
      <c r="D20" s="14"/>
      <c r="E20" s="15"/>
    </row>
    <row r="21" spans="1:5" x14ac:dyDescent="0.25">
      <c r="A21" s="14"/>
      <c r="B21" s="13"/>
      <c r="C21" s="13"/>
      <c r="D21" s="14"/>
      <c r="E21" s="15"/>
    </row>
    <row r="22" spans="1:5" x14ac:dyDescent="0.25">
      <c r="A22" s="14"/>
      <c r="B22" s="13"/>
      <c r="C22" s="13"/>
      <c r="D22" s="14"/>
      <c r="E22" s="15"/>
    </row>
    <row r="23" spans="1:5" x14ac:dyDescent="0.25">
      <c r="A23" s="14"/>
      <c r="B23" s="13"/>
      <c r="C23" s="13"/>
      <c r="D23" s="14"/>
      <c r="E23" s="15"/>
    </row>
    <row r="24" spans="1:5" x14ac:dyDescent="0.25">
      <c r="A24" s="14"/>
      <c r="B24" s="13"/>
      <c r="C24" s="13"/>
      <c r="D24" s="14"/>
      <c r="E24" s="15"/>
    </row>
    <row r="25" spans="1:5" x14ac:dyDescent="0.25">
      <c r="A25" s="14"/>
      <c r="B25" s="13"/>
      <c r="C25" s="13"/>
      <c r="D25" s="14"/>
      <c r="E25" s="15"/>
    </row>
    <row r="26" spans="1:5" x14ac:dyDescent="0.25">
      <c r="A26" s="14"/>
      <c r="B26" s="13"/>
      <c r="C26" s="13"/>
      <c r="D26" s="14"/>
      <c r="E26" s="15"/>
    </row>
    <row r="27" spans="1:5" x14ac:dyDescent="0.25">
      <c r="A27" s="14"/>
      <c r="B27" s="13"/>
      <c r="C27" s="13"/>
      <c r="D27" s="14"/>
      <c r="E27" s="15"/>
    </row>
    <row r="28" spans="1:5" x14ac:dyDescent="0.25">
      <c r="A28" s="14"/>
      <c r="B28" s="13"/>
      <c r="C28" s="13"/>
      <c r="D28" s="14"/>
      <c r="E28" s="15"/>
    </row>
    <row r="29" spans="1:5" x14ac:dyDescent="0.25">
      <c r="A29" s="14"/>
      <c r="B29" s="13"/>
      <c r="C29" s="13"/>
      <c r="D29" s="14"/>
      <c r="E29" s="15"/>
    </row>
    <row r="30" spans="1:5" x14ac:dyDescent="0.25">
      <c r="A30" s="14"/>
      <c r="B30" s="13"/>
      <c r="C30" s="13"/>
      <c r="D30" s="14"/>
      <c r="E30" s="15"/>
    </row>
    <row r="32" spans="1:5" ht="15.75" thickBot="1" x14ac:dyDescent="0.3"/>
    <row r="33" spans="1:5" ht="16.5" thickBot="1" x14ac:dyDescent="0.3">
      <c r="A33" s="146" t="s">
        <v>102</v>
      </c>
      <c r="B33" s="146"/>
      <c r="C33" s="146"/>
      <c r="D33" s="146"/>
      <c r="E33" s="146"/>
    </row>
    <row r="34" spans="1:5" ht="16.5" thickBot="1" x14ac:dyDescent="0.3">
      <c r="A34" s="54" t="s">
        <v>7</v>
      </c>
      <c r="B34" s="54" t="s">
        <v>8</v>
      </c>
      <c r="C34" s="54" t="s">
        <v>9</v>
      </c>
      <c r="D34" s="54" t="s">
        <v>10</v>
      </c>
      <c r="E34" s="55" t="s">
        <v>11</v>
      </c>
    </row>
    <row r="35" spans="1:5" ht="31.5" x14ac:dyDescent="0.25">
      <c r="A35" s="56" t="s">
        <v>38</v>
      </c>
      <c r="B35" s="56" t="s">
        <v>39</v>
      </c>
      <c r="C35" s="56" t="s">
        <v>40</v>
      </c>
      <c r="D35" s="56" t="s">
        <v>41</v>
      </c>
      <c r="E35" s="56" t="s">
        <v>42</v>
      </c>
    </row>
    <row r="36" spans="1:5" x14ac:dyDescent="0.25">
      <c r="A36" s="14"/>
      <c r="B36" s="13"/>
      <c r="C36" s="13"/>
      <c r="D36" s="14"/>
      <c r="E36" s="15"/>
    </row>
    <row r="37" spans="1:5" x14ac:dyDescent="0.25">
      <c r="A37" s="14"/>
      <c r="B37" s="13"/>
      <c r="C37" s="13"/>
      <c r="D37" s="14"/>
      <c r="E37" s="15"/>
    </row>
    <row r="38" spans="1:5" x14ac:dyDescent="0.25">
      <c r="A38" s="14"/>
      <c r="B38" s="13"/>
      <c r="C38" s="13"/>
      <c r="D38" s="14"/>
      <c r="E38" s="15"/>
    </row>
    <row r="39" spans="1:5" x14ac:dyDescent="0.25">
      <c r="A39" s="14"/>
      <c r="B39" s="13"/>
      <c r="C39" s="13"/>
      <c r="D39" s="14"/>
      <c r="E39" s="15"/>
    </row>
    <row r="40" spans="1:5" x14ac:dyDescent="0.25">
      <c r="A40" s="14"/>
      <c r="B40" s="13"/>
      <c r="C40" s="13"/>
      <c r="D40" s="14"/>
      <c r="E40" s="15"/>
    </row>
    <row r="41" spans="1:5" x14ac:dyDescent="0.25">
      <c r="A41" s="14"/>
      <c r="B41" s="13"/>
      <c r="C41" s="13"/>
      <c r="D41" s="14"/>
      <c r="E41" s="15"/>
    </row>
    <row r="42" spans="1:5" x14ac:dyDescent="0.25">
      <c r="A42" s="14"/>
      <c r="B42" s="13"/>
      <c r="C42" s="13"/>
      <c r="D42" s="14"/>
      <c r="E42" s="15"/>
    </row>
    <row r="43" spans="1:5" x14ac:dyDescent="0.25">
      <c r="A43" s="14"/>
      <c r="B43" s="13"/>
      <c r="C43" s="13"/>
      <c r="D43" s="14"/>
      <c r="E43" s="15"/>
    </row>
    <row r="44" spans="1:5" x14ac:dyDescent="0.25">
      <c r="A44" s="14"/>
      <c r="B44" s="13"/>
      <c r="C44" s="13"/>
      <c r="D44" s="14"/>
      <c r="E44" s="15"/>
    </row>
    <row r="45" spans="1:5" x14ac:dyDescent="0.25">
      <c r="A45" s="14"/>
      <c r="B45" s="13"/>
      <c r="C45" s="13"/>
      <c r="D45" s="14"/>
      <c r="E45" s="15"/>
    </row>
    <row r="46" spans="1:5" x14ac:dyDescent="0.25">
      <c r="A46" s="14"/>
      <c r="B46" s="13"/>
      <c r="C46" s="13"/>
      <c r="D46" s="14"/>
      <c r="E46" s="15"/>
    </row>
    <row r="47" spans="1:5" x14ac:dyDescent="0.25">
      <c r="A47" s="14"/>
      <c r="B47" s="13"/>
      <c r="C47" s="13"/>
      <c r="D47" s="14"/>
      <c r="E47" s="15"/>
    </row>
    <row r="48" spans="1:5" x14ac:dyDescent="0.25">
      <c r="A48" s="14"/>
      <c r="B48" s="13"/>
      <c r="C48" s="13"/>
      <c r="D48" s="14"/>
      <c r="E48" s="15"/>
    </row>
    <row r="49" spans="1:5" x14ac:dyDescent="0.25">
      <c r="A49" s="14"/>
      <c r="B49" s="13"/>
      <c r="C49" s="13"/>
      <c r="D49" s="14"/>
      <c r="E49" s="15"/>
    </row>
    <row r="50" spans="1:5" x14ac:dyDescent="0.25">
      <c r="A50" s="14"/>
      <c r="B50" s="13"/>
      <c r="C50" s="13"/>
      <c r="D50" s="14"/>
      <c r="E50" s="15"/>
    </row>
    <row r="51" spans="1:5" x14ac:dyDescent="0.25">
      <c r="A51" s="14"/>
      <c r="B51" s="13"/>
      <c r="C51" s="13"/>
      <c r="D51" s="14"/>
      <c r="E51" s="15"/>
    </row>
    <row r="52" spans="1:5" x14ac:dyDescent="0.25">
      <c r="A52" s="14"/>
      <c r="B52" s="13"/>
      <c r="C52" s="13"/>
      <c r="D52" s="14"/>
      <c r="E52" s="15"/>
    </row>
    <row r="53" spans="1:5" x14ac:dyDescent="0.25">
      <c r="A53" s="14"/>
      <c r="B53" s="13"/>
      <c r="C53" s="13"/>
      <c r="D53" s="14"/>
      <c r="E53" s="15"/>
    </row>
    <row r="54" spans="1:5" x14ac:dyDescent="0.25">
      <c r="A54" s="14"/>
      <c r="B54" s="13"/>
      <c r="C54" s="13"/>
      <c r="D54" s="14"/>
      <c r="E54" s="15"/>
    </row>
    <row r="55" spans="1:5" x14ac:dyDescent="0.25">
      <c r="A55" s="14"/>
      <c r="B55" s="13"/>
      <c r="C55" s="13"/>
      <c r="D55" s="14"/>
      <c r="E55" s="15"/>
    </row>
    <row r="57" spans="1:5" ht="15.75" thickBot="1" x14ac:dyDescent="0.3"/>
    <row r="58" spans="1:5" ht="16.5" thickBot="1" x14ac:dyDescent="0.3">
      <c r="A58" s="146" t="s">
        <v>104</v>
      </c>
      <c r="B58" s="146"/>
      <c r="C58" s="146"/>
      <c r="D58" s="146"/>
      <c r="E58" s="146"/>
    </row>
    <row r="59" spans="1:5" ht="16.5" thickBot="1" x14ac:dyDescent="0.3">
      <c r="A59" s="54" t="s">
        <v>7</v>
      </c>
      <c r="B59" s="54" t="s">
        <v>8</v>
      </c>
      <c r="C59" s="54" t="s">
        <v>9</v>
      </c>
      <c r="D59" s="54" t="s">
        <v>10</v>
      </c>
      <c r="E59" s="55" t="s">
        <v>11</v>
      </c>
    </row>
    <row r="60" spans="1:5" ht="31.5" x14ac:dyDescent="0.25">
      <c r="A60" s="56" t="s">
        <v>38</v>
      </c>
      <c r="B60" s="56" t="s">
        <v>39</v>
      </c>
      <c r="C60" s="56" t="s">
        <v>40</v>
      </c>
      <c r="D60" s="56" t="s">
        <v>41</v>
      </c>
      <c r="E60" s="56" t="s">
        <v>42</v>
      </c>
    </row>
    <row r="61" spans="1:5" x14ac:dyDescent="0.25">
      <c r="A61" s="14"/>
      <c r="B61" s="13"/>
      <c r="C61" s="13"/>
      <c r="D61" s="14"/>
      <c r="E61" s="15"/>
    </row>
    <row r="62" spans="1:5" x14ac:dyDescent="0.25">
      <c r="A62" s="14"/>
      <c r="B62" s="13"/>
      <c r="C62" s="13"/>
      <c r="D62" s="14"/>
      <c r="E62" s="15"/>
    </row>
    <row r="63" spans="1:5" x14ac:dyDescent="0.25">
      <c r="A63" s="14"/>
      <c r="B63" s="13"/>
      <c r="C63" s="13"/>
      <c r="D63" s="14"/>
      <c r="E63" s="15"/>
    </row>
    <row r="64" spans="1:5" x14ac:dyDescent="0.25">
      <c r="A64" s="14"/>
      <c r="B64" s="13"/>
      <c r="C64" s="13"/>
      <c r="D64" s="14"/>
      <c r="E64" s="15"/>
    </row>
    <row r="65" spans="1:5" x14ac:dyDescent="0.25">
      <c r="A65" s="14"/>
      <c r="B65" s="13"/>
      <c r="C65" s="13"/>
      <c r="D65" s="14"/>
      <c r="E65" s="15"/>
    </row>
    <row r="66" spans="1:5" x14ac:dyDescent="0.25">
      <c r="A66" s="14"/>
      <c r="B66" s="13"/>
      <c r="C66" s="13"/>
      <c r="D66" s="14"/>
      <c r="E66" s="15"/>
    </row>
    <row r="67" spans="1:5" x14ac:dyDescent="0.25">
      <c r="A67" s="14"/>
      <c r="B67" s="13"/>
      <c r="C67" s="13"/>
      <c r="D67" s="14"/>
      <c r="E67" s="15"/>
    </row>
    <row r="68" spans="1:5" x14ac:dyDescent="0.25">
      <c r="A68" s="14"/>
      <c r="B68" s="13"/>
      <c r="C68" s="13"/>
      <c r="D68" s="14"/>
      <c r="E68" s="15"/>
    </row>
    <row r="69" spans="1:5" x14ac:dyDescent="0.25">
      <c r="A69" s="14"/>
      <c r="B69" s="13"/>
      <c r="C69" s="13"/>
      <c r="D69" s="14"/>
      <c r="E69" s="15"/>
    </row>
    <row r="70" spans="1:5" x14ac:dyDescent="0.25">
      <c r="A70" s="14"/>
      <c r="B70" s="13"/>
      <c r="C70" s="13"/>
      <c r="D70" s="14"/>
      <c r="E70" s="15"/>
    </row>
    <row r="71" spans="1:5" x14ac:dyDescent="0.25">
      <c r="A71" s="14"/>
      <c r="B71" s="13"/>
      <c r="C71" s="13"/>
      <c r="D71" s="14"/>
      <c r="E71" s="15"/>
    </row>
    <row r="72" spans="1:5" x14ac:dyDescent="0.25">
      <c r="A72" s="14"/>
      <c r="B72" s="13"/>
      <c r="C72" s="13"/>
      <c r="D72" s="14"/>
      <c r="E72" s="15"/>
    </row>
    <row r="73" spans="1:5" x14ac:dyDescent="0.25">
      <c r="A73" s="14"/>
      <c r="B73" s="13"/>
      <c r="C73" s="13"/>
      <c r="D73" s="14"/>
      <c r="E73" s="15"/>
    </row>
    <row r="74" spans="1:5" x14ac:dyDescent="0.25">
      <c r="A74" s="14"/>
      <c r="B74" s="13"/>
      <c r="C74" s="13"/>
      <c r="D74" s="14"/>
      <c r="E74" s="15"/>
    </row>
    <row r="75" spans="1:5" x14ac:dyDescent="0.25">
      <c r="A75" s="14"/>
      <c r="B75" s="13"/>
      <c r="C75" s="13"/>
      <c r="D75" s="14"/>
      <c r="E75" s="15"/>
    </row>
    <row r="76" spans="1:5" x14ac:dyDescent="0.25">
      <c r="A76" s="14"/>
      <c r="B76" s="13"/>
      <c r="C76" s="13"/>
      <c r="D76" s="14"/>
      <c r="E76" s="15"/>
    </row>
    <row r="77" spans="1:5" x14ac:dyDescent="0.25">
      <c r="A77" s="14"/>
      <c r="B77" s="13"/>
      <c r="C77" s="13"/>
      <c r="D77" s="14"/>
      <c r="E77" s="15"/>
    </row>
    <row r="78" spans="1:5" x14ac:dyDescent="0.25">
      <c r="A78" s="14"/>
      <c r="B78" s="13"/>
      <c r="C78" s="13"/>
      <c r="D78" s="14"/>
      <c r="E78" s="15"/>
    </row>
    <row r="79" spans="1:5" x14ac:dyDescent="0.25">
      <c r="A79" s="14"/>
      <c r="B79" s="13"/>
      <c r="C79" s="13"/>
      <c r="D79" s="14"/>
      <c r="E79" s="15"/>
    </row>
    <row r="80" spans="1:5" x14ac:dyDescent="0.25">
      <c r="A80" s="14"/>
      <c r="B80" s="13"/>
      <c r="C80" s="13"/>
      <c r="D80" s="14"/>
      <c r="E80" s="15"/>
    </row>
  </sheetData>
  <sheetProtection algorithmName="SHA-512" hashValue="Yp9WR2tyMURpth9G7JEucKQ+tLoDtJpp3TcDitGm5QlNMs4DSBCl5hcyMpsLw0wfBBzenCUf17209Wd7FRve5w==" saltValue="Te8dpzd0CZYr3KGRCo7Qfg==" spinCount="100000" sheet="1" selectLockedCells="1"/>
  <mergeCells count="4">
    <mergeCell ref="A1:D1"/>
    <mergeCell ref="A8:E8"/>
    <mergeCell ref="A33:E33"/>
    <mergeCell ref="A58:E58"/>
  </mergeCells>
  <dataValidations xWindow="123" yWindow="558" count="3">
    <dataValidation type="list" allowBlank="1" showInputMessage="1" showErrorMessage="1" prompt="Identify if the support is in-kind or a cash contribution" sqref="D61:D80 D11:D30 D36:D55" xr:uid="{00000000-0002-0000-0300-000000000000}">
      <formula1>"In-kind, Cash Contribution"</formula1>
    </dataValidation>
    <dataValidation allowBlank="1" showInputMessage="1" showErrorMessage="1" prompt="Identify the source of the funds" sqref="C11:C30 C36:C55 C61:C80" xr:uid="{00000000-0002-0000-0300-000001000000}"/>
    <dataValidation type="list" allowBlank="1" showInputMessage="1" showErrorMessage="1" prompt="Choose an expenditure from the list and enter details into column B &quot;Details&quot;" sqref="A61:A80 A11:A30 A36:A55" xr:uid="{00000000-0002-0000-0300-000002000000}">
      <formula1>"Professional Fees and Services, Equipment and Facilities, Travel, Other Costs"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66"/>
  <sheetViews>
    <sheetView zoomScale="85" zoomScaleNormal="85" workbookViewId="0">
      <selection activeCell="D7" sqref="D7"/>
    </sheetView>
  </sheetViews>
  <sheetFormatPr defaultRowHeight="15" x14ac:dyDescent="0.25"/>
  <cols>
    <col min="1" max="1" width="18.42578125" bestFit="1" customWidth="1"/>
    <col min="2" max="2" width="9.7109375" bestFit="1" customWidth="1"/>
    <col min="3" max="3" width="9.5703125" bestFit="1" customWidth="1"/>
    <col min="4" max="4" width="22.7109375" bestFit="1" customWidth="1"/>
    <col min="5" max="5" width="21" bestFit="1" customWidth="1"/>
    <col min="6" max="6" width="15.42578125" bestFit="1" customWidth="1"/>
    <col min="7" max="7" width="16.5703125" bestFit="1" customWidth="1"/>
    <col min="8" max="8" width="20.5703125" bestFit="1" customWidth="1"/>
    <col min="9" max="9" width="89.42578125" bestFit="1" customWidth="1"/>
    <col min="10" max="10" width="23.140625" bestFit="1" customWidth="1"/>
    <col min="11" max="11" width="20.140625" bestFit="1" customWidth="1"/>
    <col min="12" max="12" width="40.5703125" bestFit="1" customWidth="1"/>
    <col min="13" max="13" width="21.5703125" bestFit="1" customWidth="1"/>
    <col min="14" max="14" width="15" bestFit="1" customWidth="1"/>
    <col min="15" max="15" width="23.85546875" bestFit="1" customWidth="1"/>
    <col min="16" max="16" width="129.5703125" bestFit="1" customWidth="1"/>
    <col min="17" max="17" width="16.5703125" bestFit="1" customWidth="1"/>
  </cols>
  <sheetData>
    <row r="1" spans="1:17" ht="165" x14ac:dyDescent="0.25">
      <c r="A1" t="s">
        <v>31</v>
      </c>
      <c r="B1" t="s">
        <v>46</v>
      </c>
      <c r="C1" t="s">
        <v>47</v>
      </c>
      <c r="D1" s="77" t="s">
        <v>78</v>
      </c>
      <c r="E1" s="77" t="s">
        <v>79</v>
      </c>
      <c r="F1" s="77" t="s">
        <v>77</v>
      </c>
      <c r="G1" s="77" t="s">
        <v>80</v>
      </c>
      <c r="H1" s="77" t="s">
        <v>81</v>
      </c>
      <c r="I1" t="s">
        <v>55</v>
      </c>
      <c r="J1" s="77" t="s">
        <v>82</v>
      </c>
      <c r="K1" t="s">
        <v>58</v>
      </c>
      <c r="L1" t="s">
        <v>59</v>
      </c>
      <c r="M1" s="77" t="s">
        <v>83</v>
      </c>
      <c r="N1" s="77" t="s">
        <v>84</v>
      </c>
      <c r="O1" t="s">
        <v>69</v>
      </c>
      <c r="P1" t="s">
        <v>85</v>
      </c>
      <c r="Q1" t="s">
        <v>76</v>
      </c>
    </row>
    <row r="2" spans="1:17" x14ac:dyDescent="0.25">
      <c r="A2">
        <v>22.01</v>
      </c>
      <c r="B2" t="s">
        <v>48</v>
      </c>
      <c r="C2" t="s">
        <v>62</v>
      </c>
      <c r="J2">
        <v>0</v>
      </c>
      <c r="K2">
        <v>0</v>
      </c>
      <c r="L2">
        <v>0</v>
      </c>
      <c r="M2">
        <v>0</v>
      </c>
      <c r="O2" t="s">
        <v>86</v>
      </c>
    </row>
    <row r="3" spans="1:17" x14ac:dyDescent="0.25">
      <c r="A3">
        <v>22.020000000000003</v>
      </c>
      <c r="B3" t="s">
        <v>48</v>
      </c>
      <c r="C3" t="s">
        <v>62</v>
      </c>
      <c r="J3">
        <v>0</v>
      </c>
      <c r="K3">
        <v>0</v>
      </c>
      <c r="L3">
        <v>0</v>
      </c>
      <c r="M3">
        <v>0</v>
      </c>
      <c r="O3" t="s">
        <v>86</v>
      </c>
    </row>
    <row r="4" spans="1:17" x14ac:dyDescent="0.25">
      <c r="A4">
        <v>22.030000000000005</v>
      </c>
      <c r="B4" t="s">
        <v>48</v>
      </c>
      <c r="C4" t="s">
        <v>62</v>
      </c>
      <c r="J4">
        <v>0</v>
      </c>
      <c r="K4">
        <v>0</v>
      </c>
      <c r="L4">
        <v>0</v>
      </c>
      <c r="M4">
        <v>0</v>
      </c>
      <c r="O4" t="s">
        <v>86</v>
      </c>
    </row>
    <row r="5" spans="1:17" x14ac:dyDescent="0.25">
      <c r="A5">
        <v>22.040000000000006</v>
      </c>
      <c r="B5" t="s">
        <v>48</v>
      </c>
      <c r="C5" t="s">
        <v>62</v>
      </c>
      <c r="J5">
        <v>0</v>
      </c>
      <c r="K5">
        <v>0</v>
      </c>
      <c r="L5">
        <v>0</v>
      </c>
      <c r="M5">
        <v>0</v>
      </c>
      <c r="O5" t="s">
        <v>86</v>
      </c>
    </row>
    <row r="6" spans="1:17" x14ac:dyDescent="0.25">
      <c r="A6">
        <v>22.050000000000008</v>
      </c>
      <c r="B6" t="s">
        <v>48</v>
      </c>
      <c r="C6" t="s">
        <v>62</v>
      </c>
      <c r="J6">
        <v>0</v>
      </c>
      <c r="K6">
        <v>0</v>
      </c>
      <c r="L6">
        <v>0</v>
      </c>
      <c r="M6">
        <v>0</v>
      </c>
      <c r="O6" t="s">
        <v>86</v>
      </c>
    </row>
    <row r="7" spans="1:17" x14ac:dyDescent="0.25">
      <c r="A7">
        <v>22.060000000000009</v>
      </c>
      <c r="B7" t="s">
        <v>48</v>
      </c>
      <c r="C7" t="s">
        <v>62</v>
      </c>
      <c r="J7">
        <v>0</v>
      </c>
      <c r="K7">
        <v>0</v>
      </c>
      <c r="L7">
        <v>0</v>
      </c>
      <c r="M7">
        <v>0</v>
      </c>
      <c r="O7" t="s">
        <v>86</v>
      </c>
    </row>
    <row r="8" spans="1:17" x14ac:dyDescent="0.25">
      <c r="A8">
        <v>22.070000000000011</v>
      </c>
      <c r="B8" t="s">
        <v>48</v>
      </c>
      <c r="C8" t="s">
        <v>62</v>
      </c>
      <c r="J8">
        <v>0</v>
      </c>
      <c r="K8">
        <v>0</v>
      </c>
      <c r="L8">
        <v>0</v>
      </c>
      <c r="M8">
        <v>0</v>
      </c>
      <c r="O8" t="s">
        <v>86</v>
      </c>
    </row>
    <row r="9" spans="1:17" x14ac:dyDescent="0.25">
      <c r="A9">
        <v>22.080000000000013</v>
      </c>
      <c r="B9" t="s">
        <v>48</v>
      </c>
      <c r="C9" t="s">
        <v>62</v>
      </c>
      <c r="J9">
        <v>0</v>
      </c>
      <c r="K9">
        <v>0</v>
      </c>
      <c r="L9">
        <v>0</v>
      </c>
      <c r="M9">
        <v>0</v>
      </c>
      <c r="O9" t="s">
        <v>86</v>
      </c>
    </row>
    <row r="10" spans="1:17" x14ac:dyDescent="0.25">
      <c r="A10">
        <v>22.090000000000014</v>
      </c>
      <c r="B10" t="s">
        <v>48</v>
      </c>
      <c r="C10" t="s">
        <v>62</v>
      </c>
      <c r="J10">
        <v>0</v>
      </c>
      <c r="K10">
        <v>0</v>
      </c>
      <c r="L10">
        <v>0</v>
      </c>
      <c r="M10">
        <v>0</v>
      </c>
      <c r="O10" t="s">
        <v>86</v>
      </c>
    </row>
    <row r="11" spans="1:17" x14ac:dyDescent="0.25">
      <c r="A11">
        <v>22.100000000000016</v>
      </c>
      <c r="B11" t="s">
        <v>48</v>
      </c>
      <c r="C11" t="s">
        <v>62</v>
      </c>
      <c r="J11">
        <v>0</v>
      </c>
      <c r="K11">
        <v>0</v>
      </c>
      <c r="L11">
        <v>0</v>
      </c>
      <c r="M11">
        <v>0</v>
      </c>
      <c r="O11" t="s">
        <v>86</v>
      </c>
    </row>
    <row r="12" spans="1:17" x14ac:dyDescent="0.25">
      <c r="A12">
        <v>22.110000000000017</v>
      </c>
      <c r="B12" t="s">
        <v>48</v>
      </c>
      <c r="C12" t="s">
        <v>62</v>
      </c>
      <c r="J12">
        <v>0</v>
      </c>
      <c r="K12">
        <v>0</v>
      </c>
      <c r="L12">
        <v>0</v>
      </c>
      <c r="M12">
        <v>0</v>
      </c>
      <c r="O12" t="s">
        <v>86</v>
      </c>
    </row>
    <row r="13" spans="1:17" x14ac:dyDescent="0.25">
      <c r="A13">
        <v>22.120000000000019</v>
      </c>
      <c r="B13" t="s">
        <v>48</v>
      </c>
      <c r="C13" t="s">
        <v>62</v>
      </c>
      <c r="J13">
        <v>0</v>
      </c>
      <c r="K13">
        <v>0</v>
      </c>
      <c r="L13">
        <v>0</v>
      </c>
      <c r="M13">
        <v>0</v>
      </c>
      <c r="O13" t="s">
        <v>86</v>
      </c>
    </row>
    <row r="14" spans="1:17" x14ac:dyDescent="0.25">
      <c r="A14">
        <v>22.13000000000002</v>
      </c>
      <c r="B14" t="s">
        <v>48</v>
      </c>
      <c r="C14" t="s">
        <v>62</v>
      </c>
      <c r="J14">
        <v>0</v>
      </c>
      <c r="K14">
        <v>0</v>
      </c>
      <c r="L14">
        <v>0</v>
      </c>
      <c r="M14">
        <v>0</v>
      </c>
      <c r="O14" t="s">
        <v>86</v>
      </c>
    </row>
    <row r="15" spans="1:17" x14ac:dyDescent="0.25">
      <c r="A15">
        <v>22.140000000000022</v>
      </c>
      <c r="B15" t="s">
        <v>48</v>
      </c>
      <c r="C15" t="s">
        <v>62</v>
      </c>
      <c r="J15">
        <v>0</v>
      </c>
      <c r="K15">
        <v>0</v>
      </c>
      <c r="L15">
        <v>0</v>
      </c>
      <c r="M15">
        <v>0</v>
      </c>
      <c r="O15" t="s">
        <v>86</v>
      </c>
    </row>
    <row r="16" spans="1:17" x14ac:dyDescent="0.25">
      <c r="A16">
        <v>22.150000000000023</v>
      </c>
      <c r="B16" t="s">
        <v>48</v>
      </c>
      <c r="C16" t="s">
        <v>62</v>
      </c>
      <c r="J16">
        <v>0</v>
      </c>
      <c r="K16">
        <v>0</v>
      </c>
      <c r="L16">
        <v>0</v>
      </c>
      <c r="M16">
        <v>0</v>
      </c>
      <c r="O16" t="s">
        <v>86</v>
      </c>
    </row>
    <row r="17" spans="1:15" x14ac:dyDescent="0.25">
      <c r="A17">
        <v>22.160000000000025</v>
      </c>
      <c r="B17" t="s">
        <v>48</v>
      </c>
      <c r="C17" t="s">
        <v>62</v>
      </c>
      <c r="J17">
        <v>0</v>
      </c>
      <c r="K17">
        <v>0</v>
      </c>
      <c r="L17">
        <v>0</v>
      </c>
      <c r="M17">
        <v>0</v>
      </c>
      <c r="O17" t="s">
        <v>86</v>
      </c>
    </row>
    <row r="18" spans="1:15" x14ac:dyDescent="0.25">
      <c r="A18">
        <v>22.170000000000027</v>
      </c>
      <c r="B18" t="s">
        <v>48</v>
      </c>
      <c r="C18" t="s">
        <v>62</v>
      </c>
      <c r="J18">
        <v>0</v>
      </c>
      <c r="K18">
        <v>0</v>
      </c>
      <c r="L18">
        <v>0</v>
      </c>
      <c r="M18">
        <v>0</v>
      </c>
      <c r="O18" t="s">
        <v>86</v>
      </c>
    </row>
    <row r="19" spans="1:15" x14ac:dyDescent="0.25">
      <c r="A19">
        <v>22.180000000000028</v>
      </c>
      <c r="B19" t="s">
        <v>48</v>
      </c>
      <c r="C19" t="s">
        <v>62</v>
      </c>
      <c r="J19">
        <v>0</v>
      </c>
      <c r="K19">
        <v>0</v>
      </c>
      <c r="L19">
        <v>0</v>
      </c>
      <c r="M19">
        <v>0</v>
      </c>
      <c r="O19" t="s">
        <v>86</v>
      </c>
    </row>
    <row r="20" spans="1:15" x14ac:dyDescent="0.25">
      <c r="A20">
        <v>22.19000000000003</v>
      </c>
      <c r="B20" t="s">
        <v>48</v>
      </c>
      <c r="C20" t="s">
        <v>62</v>
      </c>
      <c r="J20">
        <v>0</v>
      </c>
      <c r="K20">
        <v>0</v>
      </c>
      <c r="L20">
        <v>0</v>
      </c>
      <c r="M20">
        <v>0</v>
      </c>
      <c r="O20" t="s">
        <v>86</v>
      </c>
    </row>
    <row r="21" spans="1:15" x14ac:dyDescent="0.25">
      <c r="A21">
        <v>22.200000000000031</v>
      </c>
      <c r="B21" t="s">
        <v>48</v>
      </c>
      <c r="C21" t="s">
        <v>62</v>
      </c>
      <c r="J21">
        <v>0</v>
      </c>
      <c r="K21">
        <v>0</v>
      </c>
      <c r="L21">
        <v>0</v>
      </c>
      <c r="M21">
        <v>0</v>
      </c>
      <c r="O21" t="s">
        <v>86</v>
      </c>
    </row>
    <row r="22" spans="1:15" x14ac:dyDescent="0.25">
      <c r="A22">
        <v>22.21</v>
      </c>
      <c r="C22" t="s">
        <v>62</v>
      </c>
      <c r="J22">
        <v>0</v>
      </c>
      <c r="K22">
        <v>0</v>
      </c>
      <c r="L22">
        <v>0</v>
      </c>
      <c r="M22">
        <v>0</v>
      </c>
      <c r="O22" t="s">
        <v>86</v>
      </c>
    </row>
    <row r="23" spans="1:15" x14ac:dyDescent="0.25">
      <c r="A23">
        <v>23.01</v>
      </c>
      <c r="B23" t="s">
        <v>49</v>
      </c>
      <c r="C23" t="s">
        <v>62</v>
      </c>
      <c r="J23">
        <v>0</v>
      </c>
      <c r="K23">
        <v>0</v>
      </c>
      <c r="L23">
        <v>0</v>
      </c>
      <c r="M23">
        <v>0</v>
      </c>
      <c r="O23" t="s">
        <v>86</v>
      </c>
    </row>
    <row r="24" spans="1:15" x14ac:dyDescent="0.25">
      <c r="A24">
        <v>23.020000000000003</v>
      </c>
      <c r="B24" t="s">
        <v>49</v>
      </c>
      <c r="C24" t="s">
        <v>62</v>
      </c>
      <c r="J24">
        <v>0</v>
      </c>
      <c r="K24">
        <v>0</v>
      </c>
      <c r="L24">
        <v>0</v>
      </c>
      <c r="M24">
        <v>0</v>
      </c>
      <c r="O24" t="s">
        <v>86</v>
      </c>
    </row>
    <row r="25" spans="1:15" x14ac:dyDescent="0.25">
      <c r="A25">
        <v>23.030000000000005</v>
      </c>
      <c r="B25" t="s">
        <v>49</v>
      </c>
      <c r="C25" t="s">
        <v>62</v>
      </c>
      <c r="J25">
        <v>0</v>
      </c>
      <c r="K25">
        <v>0</v>
      </c>
      <c r="L25">
        <v>0</v>
      </c>
      <c r="M25">
        <v>0</v>
      </c>
      <c r="O25" t="s">
        <v>86</v>
      </c>
    </row>
    <row r="26" spans="1:15" x14ac:dyDescent="0.25">
      <c r="A26">
        <v>23.040000000000006</v>
      </c>
      <c r="B26" t="s">
        <v>49</v>
      </c>
      <c r="C26" t="s">
        <v>62</v>
      </c>
      <c r="J26">
        <v>0</v>
      </c>
      <c r="K26">
        <v>0</v>
      </c>
      <c r="L26">
        <v>0</v>
      </c>
      <c r="M26">
        <v>0</v>
      </c>
      <c r="O26" t="s">
        <v>86</v>
      </c>
    </row>
    <row r="27" spans="1:15" x14ac:dyDescent="0.25">
      <c r="A27">
        <v>23.050000000000008</v>
      </c>
      <c r="B27" t="s">
        <v>49</v>
      </c>
      <c r="C27" t="s">
        <v>62</v>
      </c>
      <c r="J27">
        <v>0</v>
      </c>
      <c r="K27">
        <v>0</v>
      </c>
      <c r="L27">
        <v>0</v>
      </c>
      <c r="M27">
        <v>0</v>
      </c>
      <c r="O27" t="s">
        <v>86</v>
      </c>
    </row>
    <row r="28" spans="1:15" x14ac:dyDescent="0.25">
      <c r="A28">
        <v>23.060000000000009</v>
      </c>
      <c r="B28" t="s">
        <v>49</v>
      </c>
      <c r="C28" t="s">
        <v>62</v>
      </c>
      <c r="J28">
        <v>0</v>
      </c>
      <c r="K28">
        <v>0</v>
      </c>
      <c r="L28">
        <v>0</v>
      </c>
      <c r="M28">
        <v>0</v>
      </c>
      <c r="O28" t="s">
        <v>86</v>
      </c>
    </row>
    <row r="29" spans="1:15" x14ac:dyDescent="0.25">
      <c r="A29">
        <v>23.070000000000011</v>
      </c>
      <c r="B29" t="s">
        <v>49</v>
      </c>
      <c r="C29" t="s">
        <v>62</v>
      </c>
      <c r="J29">
        <v>0</v>
      </c>
      <c r="K29">
        <v>0</v>
      </c>
      <c r="L29">
        <v>0</v>
      </c>
      <c r="M29">
        <v>0</v>
      </c>
      <c r="O29" t="s">
        <v>86</v>
      </c>
    </row>
    <row r="30" spans="1:15" x14ac:dyDescent="0.25">
      <c r="A30">
        <v>23.080000000000013</v>
      </c>
      <c r="B30" t="s">
        <v>49</v>
      </c>
      <c r="C30" t="s">
        <v>62</v>
      </c>
      <c r="J30">
        <v>0</v>
      </c>
      <c r="K30">
        <v>0</v>
      </c>
      <c r="L30">
        <v>0</v>
      </c>
      <c r="M30">
        <v>0</v>
      </c>
      <c r="O30" t="s">
        <v>86</v>
      </c>
    </row>
    <row r="31" spans="1:15" x14ac:dyDescent="0.25">
      <c r="A31">
        <v>23.090000000000014</v>
      </c>
      <c r="B31" t="s">
        <v>49</v>
      </c>
      <c r="C31" t="s">
        <v>62</v>
      </c>
      <c r="J31">
        <v>0</v>
      </c>
      <c r="K31">
        <v>0</v>
      </c>
      <c r="L31">
        <v>0</v>
      </c>
      <c r="M31">
        <v>0</v>
      </c>
      <c r="O31" t="s">
        <v>86</v>
      </c>
    </row>
    <row r="32" spans="1:15" x14ac:dyDescent="0.25">
      <c r="A32">
        <v>23.100000000000016</v>
      </c>
      <c r="B32" t="s">
        <v>49</v>
      </c>
      <c r="C32" t="s">
        <v>62</v>
      </c>
      <c r="J32">
        <v>0</v>
      </c>
      <c r="K32">
        <v>0</v>
      </c>
      <c r="L32">
        <v>0</v>
      </c>
      <c r="M32">
        <v>0</v>
      </c>
      <c r="O32" t="s">
        <v>86</v>
      </c>
    </row>
    <row r="33" spans="1:15" x14ac:dyDescent="0.25">
      <c r="A33">
        <v>23.110000000000017</v>
      </c>
      <c r="B33" t="s">
        <v>49</v>
      </c>
      <c r="C33" t="s">
        <v>62</v>
      </c>
      <c r="J33">
        <v>0</v>
      </c>
      <c r="K33">
        <v>0</v>
      </c>
      <c r="L33">
        <v>0</v>
      </c>
      <c r="M33">
        <v>0</v>
      </c>
      <c r="O33" t="s">
        <v>86</v>
      </c>
    </row>
    <row r="34" spans="1:15" x14ac:dyDescent="0.25">
      <c r="A34">
        <v>23.120000000000019</v>
      </c>
      <c r="B34" t="s">
        <v>49</v>
      </c>
      <c r="C34" t="s">
        <v>62</v>
      </c>
      <c r="J34">
        <v>0</v>
      </c>
      <c r="K34">
        <v>0</v>
      </c>
      <c r="L34">
        <v>0</v>
      </c>
      <c r="M34">
        <v>0</v>
      </c>
      <c r="O34" t="s">
        <v>86</v>
      </c>
    </row>
    <row r="35" spans="1:15" x14ac:dyDescent="0.25">
      <c r="A35">
        <v>23.13000000000002</v>
      </c>
      <c r="B35" t="s">
        <v>49</v>
      </c>
      <c r="C35" t="s">
        <v>62</v>
      </c>
      <c r="J35">
        <v>0</v>
      </c>
      <c r="K35">
        <v>0</v>
      </c>
      <c r="L35">
        <v>0</v>
      </c>
      <c r="M35">
        <v>0</v>
      </c>
      <c r="O35" t="s">
        <v>86</v>
      </c>
    </row>
    <row r="36" spans="1:15" x14ac:dyDescent="0.25">
      <c r="A36">
        <v>23.140000000000022</v>
      </c>
      <c r="B36" t="s">
        <v>49</v>
      </c>
      <c r="C36" t="s">
        <v>62</v>
      </c>
      <c r="J36">
        <v>0</v>
      </c>
      <c r="K36">
        <v>0</v>
      </c>
      <c r="L36">
        <v>0</v>
      </c>
      <c r="M36">
        <v>0</v>
      </c>
      <c r="O36" t="s">
        <v>86</v>
      </c>
    </row>
    <row r="37" spans="1:15" x14ac:dyDescent="0.25">
      <c r="A37">
        <v>23.150000000000023</v>
      </c>
      <c r="B37" t="s">
        <v>49</v>
      </c>
      <c r="C37" t="s">
        <v>62</v>
      </c>
      <c r="J37">
        <v>0</v>
      </c>
      <c r="K37">
        <v>0</v>
      </c>
      <c r="L37">
        <v>0</v>
      </c>
      <c r="M37">
        <v>0</v>
      </c>
      <c r="O37" t="s">
        <v>86</v>
      </c>
    </row>
    <row r="38" spans="1:15" x14ac:dyDescent="0.25">
      <c r="A38">
        <v>23.160000000000025</v>
      </c>
      <c r="B38" t="s">
        <v>49</v>
      </c>
      <c r="C38" t="s">
        <v>62</v>
      </c>
      <c r="J38">
        <v>0</v>
      </c>
      <c r="K38">
        <v>0</v>
      </c>
      <c r="L38">
        <v>0</v>
      </c>
      <c r="M38">
        <v>0</v>
      </c>
      <c r="O38" t="s">
        <v>86</v>
      </c>
    </row>
    <row r="39" spans="1:15" x14ac:dyDescent="0.25">
      <c r="A39">
        <v>23.170000000000027</v>
      </c>
      <c r="B39" t="s">
        <v>49</v>
      </c>
      <c r="C39" t="s">
        <v>62</v>
      </c>
      <c r="J39">
        <v>0</v>
      </c>
      <c r="K39">
        <v>0</v>
      </c>
      <c r="L39">
        <v>0</v>
      </c>
      <c r="M39">
        <v>0</v>
      </c>
      <c r="O39" t="s">
        <v>86</v>
      </c>
    </row>
    <row r="40" spans="1:15" x14ac:dyDescent="0.25">
      <c r="A40">
        <v>23.180000000000028</v>
      </c>
      <c r="B40" t="s">
        <v>49</v>
      </c>
      <c r="C40" t="s">
        <v>62</v>
      </c>
      <c r="J40">
        <v>0</v>
      </c>
      <c r="K40">
        <v>0</v>
      </c>
      <c r="L40">
        <v>0</v>
      </c>
      <c r="M40">
        <v>0</v>
      </c>
      <c r="O40" t="s">
        <v>86</v>
      </c>
    </row>
    <row r="41" spans="1:15" x14ac:dyDescent="0.25">
      <c r="A41">
        <v>23.19000000000003</v>
      </c>
      <c r="B41" t="s">
        <v>49</v>
      </c>
      <c r="C41" t="s">
        <v>62</v>
      </c>
      <c r="J41">
        <v>0</v>
      </c>
      <c r="K41">
        <v>0</v>
      </c>
      <c r="L41">
        <v>0</v>
      </c>
      <c r="M41">
        <v>0</v>
      </c>
      <c r="O41" t="s">
        <v>86</v>
      </c>
    </row>
    <row r="42" spans="1:15" x14ac:dyDescent="0.25">
      <c r="A42">
        <v>23.200000000000031</v>
      </c>
      <c r="B42" t="s">
        <v>49</v>
      </c>
      <c r="C42" t="s">
        <v>62</v>
      </c>
      <c r="J42">
        <v>0</v>
      </c>
      <c r="K42">
        <v>0</v>
      </c>
      <c r="L42">
        <v>0</v>
      </c>
      <c r="M42">
        <v>0</v>
      </c>
      <c r="O42" t="s">
        <v>86</v>
      </c>
    </row>
    <row r="43" spans="1:15" x14ac:dyDescent="0.25">
      <c r="A43">
        <v>23.21</v>
      </c>
      <c r="C43" t="s">
        <v>62</v>
      </c>
      <c r="J43">
        <v>0</v>
      </c>
      <c r="K43">
        <v>0</v>
      </c>
      <c r="L43">
        <v>0</v>
      </c>
      <c r="M43">
        <v>0</v>
      </c>
      <c r="O43" t="s">
        <v>86</v>
      </c>
    </row>
    <row r="44" spans="1:15" x14ac:dyDescent="0.25">
      <c r="A44">
        <v>24.01</v>
      </c>
      <c r="B44" t="s">
        <v>70</v>
      </c>
      <c r="C44" t="s">
        <v>62</v>
      </c>
      <c r="J44">
        <v>0</v>
      </c>
      <c r="K44">
        <v>0</v>
      </c>
      <c r="L44">
        <v>0</v>
      </c>
      <c r="M44">
        <v>0</v>
      </c>
      <c r="O44" t="s">
        <v>86</v>
      </c>
    </row>
    <row r="45" spans="1:15" x14ac:dyDescent="0.25">
      <c r="A45">
        <v>24.020000000000003</v>
      </c>
      <c r="B45" t="s">
        <v>70</v>
      </c>
      <c r="C45" t="s">
        <v>62</v>
      </c>
      <c r="J45">
        <v>0</v>
      </c>
      <c r="K45">
        <v>0</v>
      </c>
      <c r="L45">
        <v>0</v>
      </c>
      <c r="M45">
        <v>0</v>
      </c>
      <c r="O45" t="s">
        <v>86</v>
      </c>
    </row>
    <row r="46" spans="1:15" x14ac:dyDescent="0.25">
      <c r="A46">
        <v>24.030000000000005</v>
      </c>
      <c r="B46" t="s">
        <v>70</v>
      </c>
      <c r="C46" t="s">
        <v>62</v>
      </c>
      <c r="J46">
        <v>0</v>
      </c>
      <c r="K46">
        <v>0</v>
      </c>
      <c r="L46">
        <v>0</v>
      </c>
      <c r="M46">
        <v>0</v>
      </c>
      <c r="O46" t="s">
        <v>86</v>
      </c>
    </row>
    <row r="47" spans="1:15" x14ac:dyDescent="0.25">
      <c r="A47">
        <v>24.040000000000006</v>
      </c>
      <c r="B47" t="s">
        <v>70</v>
      </c>
      <c r="C47" t="s">
        <v>62</v>
      </c>
      <c r="J47">
        <v>0</v>
      </c>
      <c r="K47">
        <v>0</v>
      </c>
      <c r="L47">
        <v>0</v>
      </c>
      <c r="M47">
        <v>0</v>
      </c>
      <c r="O47" t="s">
        <v>86</v>
      </c>
    </row>
    <row r="48" spans="1:15" x14ac:dyDescent="0.25">
      <c r="A48">
        <v>24.050000000000008</v>
      </c>
      <c r="B48" t="s">
        <v>70</v>
      </c>
      <c r="C48" t="s">
        <v>62</v>
      </c>
      <c r="J48">
        <v>0</v>
      </c>
      <c r="K48">
        <v>0</v>
      </c>
      <c r="L48">
        <v>0</v>
      </c>
      <c r="M48">
        <v>0</v>
      </c>
      <c r="O48" t="s">
        <v>86</v>
      </c>
    </row>
    <row r="49" spans="1:15" x14ac:dyDescent="0.25">
      <c r="A49">
        <v>24.060000000000009</v>
      </c>
      <c r="B49" t="s">
        <v>70</v>
      </c>
      <c r="C49" t="s">
        <v>62</v>
      </c>
      <c r="J49">
        <v>0</v>
      </c>
      <c r="K49">
        <v>0</v>
      </c>
      <c r="L49">
        <v>0</v>
      </c>
      <c r="M49">
        <v>0</v>
      </c>
      <c r="O49" t="s">
        <v>86</v>
      </c>
    </row>
    <row r="50" spans="1:15" x14ac:dyDescent="0.25">
      <c r="A50">
        <v>24.070000000000011</v>
      </c>
      <c r="B50" t="s">
        <v>70</v>
      </c>
      <c r="C50" t="s">
        <v>62</v>
      </c>
      <c r="J50">
        <v>0</v>
      </c>
      <c r="K50">
        <v>0</v>
      </c>
      <c r="L50">
        <v>0</v>
      </c>
      <c r="M50">
        <v>0</v>
      </c>
      <c r="O50" t="s">
        <v>86</v>
      </c>
    </row>
    <row r="51" spans="1:15" x14ac:dyDescent="0.25">
      <c r="A51">
        <v>24.080000000000013</v>
      </c>
      <c r="B51" t="s">
        <v>70</v>
      </c>
      <c r="C51" t="s">
        <v>62</v>
      </c>
      <c r="J51">
        <v>0</v>
      </c>
      <c r="K51">
        <v>0</v>
      </c>
      <c r="L51">
        <v>0</v>
      </c>
      <c r="M51">
        <v>0</v>
      </c>
      <c r="O51" t="s">
        <v>86</v>
      </c>
    </row>
    <row r="52" spans="1:15" x14ac:dyDescent="0.25">
      <c r="A52">
        <v>24.090000000000014</v>
      </c>
      <c r="B52" t="s">
        <v>70</v>
      </c>
      <c r="C52" t="s">
        <v>62</v>
      </c>
      <c r="J52">
        <v>0</v>
      </c>
      <c r="K52">
        <v>0</v>
      </c>
      <c r="L52">
        <v>0</v>
      </c>
      <c r="M52">
        <v>0</v>
      </c>
      <c r="O52" t="s">
        <v>86</v>
      </c>
    </row>
    <row r="53" spans="1:15" x14ac:dyDescent="0.25">
      <c r="A53">
        <v>24.100000000000016</v>
      </c>
      <c r="B53" t="s">
        <v>70</v>
      </c>
      <c r="C53" t="s">
        <v>62</v>
      </c>
      <c r="J53">
        <v>0</v>
      </c>
      <c r="K53">
        <v>0</v>
      </c>
      <c r="L53">
        <v>0</v>
      </c>
      <c r="M53">
        <v>0</v>
      </c>
      <c r="O53" t="s">
        <v>86</v>
      </c>
    </row>
    <row r="54" spans="1:15" x14ac:dyDescent="0.25">
      <c r="A54">
        <v>24.110000000000017</v>
      </c>
      <c r="B54" t="s">
        <v>70</v>
      </c>
      <c r="C54" t="s">
        <v>62</v>
      </c>
      <c r="J54">
        <v>0</v>
      </c>
      <c r="K54">
        <v>0</v>
      </c>
      <c r="L54">
        <v>0</v>
      </c>
      <c r="M54">
        <v>0</v>
      </c>
      <c r="O54" t="s">
        <v>86</v>
      </c>
    </row>
    <row r="55" spans="1:15" x14ac:dyDescent="0.25">
      <c r="A55">
        <v>24.120000000000019</v>
      </c>
      <c r="B55" t="s">
        <v>70</v>
      </c>
      <c r="C55" t="s">
        <v>62</v>
      </c>
      <c r="J55">
        <v>0</v>
      </c>
      <c r="K55">
        <v>0</v>
      </c>
      <c r="L55">
        <v>0</v>
      </c>
      <c r="M55">
        <v>0</v>
      </c>
      <c r="O55" t="s">
        <v>86</v>
      </c>
    </row>
    <row r="56" spans="1:15" x14ac:dyDescent="0.25">
      <c r="A56">
        <v>24.13000000000002</v>
      </c>
      <c r="B56" t="s">
        <v>70</v>
      </c>
      <c r="C56" t="s">
        <v>62</v>
      </c>
      <c r="J56">
        <v>0</v>
      </c>
      <c r="K56">
        <v>0</v>
      </c>
      <c r="L56">
        <v>0</v>
      </c>
      <c r="M56">
        <v>0</v>
      </c>
      <c r="O56" t="s">
        <v>86</v>
      </c>
    </row>
    <row r="57" spans="1:15" x14ac:dyDescent="0.25">
      <c r="A57">
        <v>24.140000000000022</v>
      </c>
      <c r="B57" t="s">
        <v>70</v>
      </c>
      <c r="C57" t="s">
        <v>62</v>
      </c>
      <c r="J57">
        <v>0</v>
      </c>
      <c r="K57">
        <v>0</v>
      </c>
      <c r="L57">
        <v>0</v>
      </c>
      <c r="M57">
        <v>0</v>
      </c>
      <c r="O57" t="s">
        <v>86</v>
      </c>
    </row>
    <row r="58" spans="1:15" x14ac:dyDescent="0.25">
      <c r="A58">
        <v>24.150000000000023</v>
      </c>
      <c r="B58" t="s">
        <v>70</v>
      </c>
      <c r="C58" t="s">
        <v>62</v>
      </c>
      <c r="J58">
        <v>0</v>
      </c>
      <c r="K58">
        <v>0</v>
      </c>
      <c r="L58">
        <v>0</v>
      </c>
      <c r="M58">
        <v>0</v>
      </c>
      <c r="O58" t="s">
        <v>86</v>
      </c>
    </row>
    <row r="59" spans="1:15" x14ac:dyDescent="0.25">
      <c r="A59">
        <v>24.160000000000025</v>
      </c>
      <c r="B59" t="s">
        <v>70</v>
      </c>
      <c r="C59" t="s">
        <v>62</v>
      </c>
      <c r="J59">
        <v>0</v>
      </c>
      <c r="K59">
        <v>0</v>
      </c>
      <c r="L59">
        <v>0</v>
      </c>
      <c r="M59">
        <v>0</v>
      </c>
      <c r="O59" t="s">
        <v>86</v>
      </c>
    </row>
    <row r="60" spans="1:15" x14ac:dyDescent="0.25">
      <c r="A60">
        <v>24.170000000000027</v>
      </c>
      <c r="B60" t="s">
        <v>70</v>
      </c>
      <c r="C60" t="s">
        <v>62</v>
      </c>
      <c r="J60">
        <v>0</v>
      </c>
      <c r="K60">
        <v>0</v>
      </c>
      <c r="L60">
        <v>0</v>
      </c>
      <c r="M60">
        <v>0</v>
      </c>
      <c r="O60" t="s">
        <v>86</v>
      </c>
    </row>
    <row r="61" spans="1:15" x14ac:dyDescent="0.25">
      <c r="A61">
        <v>24.180000000000028</v>
      </c>
      <c r="B61" t="s">
        <v>70</v>
      </c>
      <c r="C61" t="s">
        <v>62</v>
      </c>
      <c r="J61">
        <v>0</v>
      </c>
      <c r="K61">
        <v>0</v>
      </c>
      <c r="L61">
        <v>0</v>
      </c>
      <c r="M61">
        <v>0</v>
      </c>
      <c r="O61" t="s">
        <v>86</v>
      </c>
    </row>
    <row r="62" spans="1:15" x14ac:dyDescent="0.25">
      <c r="A62">
        <v>24.19000000000003</v>
      </c>
      <c r="B62" t="s">
        <v>70</v>
      </c>
      <c r="C62" t="s">
        <v>62</v>
      </c>
      <c r="J62">
        <v>0</v>
      </c>
      <c r="K62">
        <v>0</v>
      </c>
      <c r="L62">
        <v>0</v>
      </c>
      <c r="M62">
        <v>0</v>
      </c>
      <c r="O62" t="s">
        <v>86</v>
      </c>
    </row>
    <row r="63" spans="1:15" x14ac:dyDescent="0.25">
      <c r="A63">
        <v>24.200000000000031</v>
      </c>
      <c r="B63" t="s">
        <v>70</v>
      </c>
      <c r="C63" t="s">
        <v>62</v>
      </c>
      <c r="J63">
        <v>0</v>
      </c>
      <c r="K63">
        <v>0</v>
      </c>
      <c r="L63">
        <v>0</v>
      </c>
      <c r="M63">
        <v>0</v>
      </c>
      <c r="O63" t="s">
        <v>86</v>
      </c>
    </row>
    <row r="64" spans="1:15" x14ac:dyDescent="0.25">
      <c r="A64">
        <v>24.21</v>
      </c>
      <c r="C64" t="s">
        <v>62</v>
      </c>
      <c r="J64">
        <v>0</v>
      </c>
      <c r="K64">
        <v>0</v>
      </c>
      <c r="L64">
        <v>0</v>
      </c>
      <c r="M64">
        <v>0</v>
      </c>
      <c r="O64" t="s">
        <v>86</v>
      </c>
    </row>
    <row r="65" spans="1:15" x14ac:dyDescent="0.25">
      <c r="A65">
        <v>24.22</v>
      </c>
      <c r="C65" t="s">
        <v>62</v>
      </c>
      <c r="J65">
        <v>0</v>
      </c>
      <c r="K65">
        <v>0</v>
      </c>
      <c r="L65">
        <v>0</v>
      </c>
      <c r="M65">
        <v>0</v>
      </c>
      <c r="O65" t="s">
        <v>86</v>
      </c>
    </row>
    <row r="66" spans="1:15" x14ac:dyDescent="0.25">
      <c r="A66">
        <v>24.23</v>
      </c>
      <c r="C66" t="s">
        <v>62</v>
      </c>
      <c r="J66">
        <v>0</v>
      </c>
      <c r="K66">
        <v>0</v>
      </c>
      <c r="L66">
        <v>0</v>
      </c>
      <c r="M66">
        <v>0</v>
      </c>
      <c r="O66" t="s">
        <v>86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8 7 a 0 b c b - 6 1 c f - 4 f 9 b - 9 a 5 e - e 1 6 f b 3 0 6 0 b d 6 "   x m l n s = " h t t p : / / s c h e m a s . m i c r o s o f t . c o m / D a t a M a s h u p " > A A A A A K 0 G A A B Q S w M E F A A C A A g A 1 V y F V 3 6 t 7 m i l A A A A 9 w A A A B I A H A B D b 2 5 m a W c v U G F j a 2 F n Z S 5 4 b W w g o h g A K K A U A A A A A A A A A A A A A A A A A A A A A A A A A A A A h Y 9 L C s I w G I S v U r J v X n U h 5 W + K d G t B E M R t S G M N t q k 0 q e n d X H g k r 2 B F q + 5 c z s w 3 M H O / 3 i A f 2 y a 6 6 N 6 Z z m a I Y Y o i b V V X G V t n a P C H e I l y A R u p T r L W 0 Q R b l 4 7 O Z O j o / T k l J I S A Q 4 K 7 v i a c U k b 2 5 X q r j r q V s b H O S 6 s 0 + r S q / y 0 k Y P c a I z h m b I E 5 5 w m m Q G Y X S m O / B J 8 G P 9 M f E 4 q h 8 U O v h b Z x s Q I y S y D v E + I B U E s D B B Q A A g A I A N V c h V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V X I V X N m 1 n h 6 Y D A A D l F Q A A E w A c A E Z v c m 1 1 b G F z L 1 N l Y 3 R p b 2 4 x L m 0 g o h g A K K A U A A A A A A A A A A A A A A A A A A A A A A A A A A A A 7 V h t a 9 t I E P 4 e y H 8 Y X A 5 k U H 2 X l x Z 6 p Z S e E o O h N K E J L a W U Y y W N 5 G l X u + q + 2 H F N / n t n V 7 G j 1 L 4 7 K P e p y B 9 k v N q d m e e Z Z / Y h s V g 4 0 g q u u u + j 5 4 c H h w d 2 L g y W M P 1 w / M f x 8 d / 8 O I E X I N E d H g B / r r Q 3 B f L K + U 2 B c p J 5 Y 1 C 5 9 9 p 8 y b X + k o z X H 9 + I B l + M e s d H n 2 4 / Z l o 5 3 v c p 7 a I 8 G m V z o W p O c 7 1 q c c T h r k U u c X J t h L K V N k 2 m p W 9 U e G m T L m W 6 X o / + 8 m W N D l 6 T Q p g 5 b E Y p O N 4 C y j c 5 m t s U 1 q M V C r N Z d n j j 4 m J r 9 G e G u L O e S W E t 6 I r B t K h K c t 6 g f Z T I a h w f S T b X 2 i I I K D Y b 8 X 4 j V E Y 3 4 O Y I p d E t l H q p Q J J 1 4 / s A N M E J X B p d o W V 6 h Y Q p o g W h S m b c L K h A m 8 L 5 V 0 9 t w 9 z E 9 a k o S J K j 8 I b J W K B M I b t 4 N z t 7 f P Q M C m 0 d r 1 9 w T t P 9 2 C A S a h U B n a E T J P s Q z p l 3 A 2 W 3 D i L X 3 s W a 8 4 5 K Y h Z j Y q Z o Q S X C Z 2 8 d V V S I I I j E j k F Y U I g l l u M f k 0 2 9 K i 3 k S K o G g 1 8 9 W o f l T u q Q T D T a M 0 D m r + I z D / b z e e 4 3 b y k b U l B F f s L P t p W 0 J + e r s I 1 J N l z f A g O f c C 6 p J h Y P J B / Q / v 5 G 9 / h P Z p y N o S B Q F Q v p 9 R n I g v V 5 0 A U 4 z Q m 6 E u 5 j c y 1 d i 1 e s P 9 C m F o q + R V p 2 q p p Z j s 7 x + q Q y K m h Z N o 4 K C 0 u e j 5 e w r 0 L a V L h i 5 H x E 6 V 3 M L T f n h h r e J V e w n A s H L f J E K C d q R v 3 b O B B 7 l 1 q G 0 Y j 5 W c l x b j o + S 1 z o w D Y j f V D U f / P b q / U 6 Y K w I Z R n I E 9 7 p x 4 W Q h Z c i N l J Y f v J t E o h e C O k x M A c Y V M A v q H u x j + Q Y M Y g w b K j 2 q S p w M l P u 6 e k k X A m x 0 s s N j F h y q P Q f 9 4 Q + O + 1 4 / h K l u T 2 q k D 6 q c C u 6 P f G v 7 s 7 8 K 3 7 o 4 Q 8 A y E Y M 1 j e h J / 8 r 3 r d Y U E v M Z j f d y V E K x y m c b I R e Q R P G y P G 1 y j 3 A c O t E a b 9 G U a J J Y a u z 5 V x z 5 7 0 M k 8 c J 7 4 J u Z t N G 3 f 4 o 5 h 1 J b o u B i 9 5 c 7 N y v 7 7 x U a E Q e r r R V 0 J 5 W t Q 5 A t 1 e a w Y 4 8 V q s z F F 3 I Q h L I U r W 9 6 x T + y V O h M A W p l y k 0 W J J v U p h T P Z / A G d r C U B t d j C F s D w Y c X m 1 V l 0 0 v 9 2 C I Z M O V E 8 4 / u E l v x 4 c H p P Y 6 1 Y 5 D n g S L O / 1 p h + y O D w 4 5 O O T g k I N D D g 4 5 O O Q v 5 5 C n w e K e / L R D d s c H h x w c c n D I w S E H h x w c 8 l d y S J 5 L v k y O 9 r p j Z 2 e Z b n I e y G T d + 4 9 q 2 v / b M + 3 b b D 9 t F + j 5 d 1 B L A Q I t A B Q A A g A I A N V c h V d + r e 5 o p Q A A A P c A A A A S A A A A A A A A A A A A A A A A A A A A A A B D b 2 5 m a W c v U G F j a 2 F n Z S 5 4 b W x Q S w E C L Q A U A A I A C A D V X I V X D 8 r p q 6 Q A A A D p A A A A E w A A A A A A A A A A A A A A A A D x A A A A W 0 N v b n R l b n R f V H l w Z X N d L n h t b F B L A Q I t A B Q A A g A I A N V c h V c 2 b W e H p g M A A O U V A A A T A A A A A A A A A A A A A A A A A O I B A A B G b 3 J t d W x h c y 9 T Z W N 0 a W 9 u M S 5 t U E s F B g A A A A A D A A M A w g A A A N U F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o A p A A A A A A A A X i k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Z Z M j A y M l 8 y M D I z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X h j Z X B 0 a W 9 u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S 0 w M y 0 x M l Q x O T o z M j o z N y 4 3 O D k 4 N z M 2 W i I g L z 4 8 R W 5 0 c n k g V H l w Z T 0 i R m l s b F N 0 Y X R 1 c y I g V m F s d W U 9 I n N D b 2 1 w b G V 0 Z S I g L z 4 8 R W 5 0 c n k g V H l w Z T 0 i T m F 2 a W d h d G l v b l N 0 Z X B O Y W 1 l I i B W Y W x 1 Z T 0 i c 0 5 h d m l n Y X R p b 2 4 i I C 8 + P C 9 T d G F i b G V F b n R y a W V z P j w v S X R l b T 4 8 S X R l b T 4 8 S X R l b U x v Y 2 F 0 a W 9 u P j x J d G V t V H l w Z T 5 G b 3 J t d W x h P C 9 J d G V t V H l w Z T 4 8 S X R l b V B h d G g + U 2 V j d G l v b j E v R l k y M D I y X z I w M j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l k y M D I y X z I w M j M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W T I w M j N f M j A y N D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V 4 Y 2 V w d G l v b i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E t M D M t M T J U M T k 6 M z I 6 N D k u N D A x N D E 5 M F o i I C 8 + P E V u d H J 5 I F R 5 c G U 9 I k Z p b G x T d G F 0 d X M i I F Z h b H V l P S J z Q 2 9 t c G x l d G U i I C 8 + P E V u d H J 5 I F R 5 c G U 9 I k 5 h d m l n Y X R p b 2 5 T d G V w T m F t Z S I g V m F s d W U 9 I n N O Y X Z p Z 2 F 0 a W 9 u I i A v P j w v U 3 R h Y m x l R W 5 0 c m l l c z 4 8 L 0 l 0 Z W 0 + P E l 0 Z W 0 + P E l 0 Z W 1 M b 2 N h d G l v b j 4 8 S X R l b V R 5 c G U + R m 9 y b X V s Y T w v S X R l b V R 5 c G U + P E l 0 Z W 1 Q Y X R o P l N l Y 3 R p b 2 4 x L 0 Z Z M j A y M 1 8 y M D I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Z M j A y M 1 8 y M D I 0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l k y M D I 0 X z I w M j U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F e G N l c H R p b 2 4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x L T A z L T E y V D E 5 O j M z O j A 0 L j E y O D k y O D R a I i A v P j x F b n R y e S B U e X B l P S J G a W x s U 3 R h d H V z I i B W Y W x 1 Z T 0 i c 0 N v b X B s Z X R l I i A v P j x F b n R y e S B U e X B l P S J O Y X Z p Z 2 F 0 a W 9 u U 3 R l c E 5 h b W U i I F Z h b H V l P S J z T m F 2 a W d h d G l v b i I g L z 4 8 L 1 N 0 Y W J s Z U V u d H J p Z X M + P C 9 J d G V t P j x J d G V t P j x J d G V t T G 9 j Y X R p b 2 4 + P E l 0 Z W 1 U e X B l P k Z v c m 1 1 b G E 8 L 0 l 0 Z W 1 U e X B l P j x J d G V t U G F 0 a D 5 T Z W N 0 a W 9 u M S 9 G W T I w M j R f M j A y N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W T I w M j R f M j A y N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E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G a W x s V G F y Z 2 V 0 I i B W Y W x 1 Z T 0 i c 0 F w c G V u Z D E i I C 8 + P E V u d H J 5 I F R 5 c G U 9 I k Z p b G x l Z E N v b X B s Z X R l U m V z d W x 0 V G 9 X b 3 J r c 2 h l Z X Q i I F Z h b H V l P S J s M S I g L z 4 8 R W 5 0 c n k g V H l w Z T 0 i U m V j b 3 Z l c n l U Y X J n Z X R T a G V l d C I g V m F s d W U 9 I n N T a G V l d D E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b G F 0 a W 9 u c 2 h p c E l u Z m 9 D b 2 5 0 Y W l u Z X I i I F Z h b H V l P S J z e y Z x d W 9 0 O 2 N v b H V t b k N v d W 5 0 J n F 1 b 3 Q 7 O j E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x L 1 N v d X J j Z S 5 7 Q n V k Z 2 V 0 I E x p b m U g S X R l b S w w f S Z x d W 9 0 O y w m c X V v d D t T Z W N 0 a W 9 u M S 9 B c H B l b m Q x L 1 N v d X J j Z S 5 7 e W V h c i w x f S Z x d W 9 0 O y w m c X V v d D t T Z W N 0 a W 9 u M S 9 B c H B l b m Q x L 1 N v d X J j Z S 5 7 c H J v a m V j d C w y f S Z x d W 9 0 O y w m c X V v d D t T Z W N 0 a W 9 u M S 9 B c H B l b m Q x L 1 N v d X J j Z S 5 7 Q 2 x h c 3 M g b 2 Y g R X h w Z W 5 k a X R 1 c m V z X G 5 c b i h D a G 9 v c 2 U g Y S B j b G F z c y B v Z i B l e H B l b m R p d H V y Z S B m c m 9 t I H R o Z S B k c m 9 w I G R v d 2 4 g b G l z d C l c b l x u a S 5 l L i B Q c m 9 m Z X N p b 2 5 h b C B G Z W V z I G F u Z C B T Z X J 2 a W N l c y w g R X F 1 a X B t Z W 5 0 I G F u Z C B G Y W N p b G l 0 a W V z L C B U c m F 2 Z W w s I E N P V k l E L T E 5 I G N v c 3 R z L C B P d G h l c i B j b 3 N 0 c y w z f S Z x d W 9 0 O y w m c X V v d D t T Z W N 0 a W 9 u M S 9 B c H B l b m Q x L 1 N v d X J j Z S 5 7 R G V 0 Y W l s c 1 x u X G 4 o R W 5 0 Z X I g Z G V 0 Y W l s c y B h Y m 9 1 d C B 0 a G U g Y n V k Z 2 V 0 I G l 0 Z W 0 g Y W 5 k I H B y b 3 Z p Z G U g a n V z d G l m a W N h d G l v b i h z K S B h c y B u Z W V k Z W Q p L D R 9 J n F 1 b 3 Q 7 L C Z x d W 9 0 O 1 N l Y 3 R p b 2 4 x L 0 F w c G V u Z D E v U 2 9 1 c m N l L n t G d W 5 k c y B i Z W l u Z y B y Z X F 1 Z X N 0 Z W R c b l x u K E V u d G V y I H R o Z S B h b W 9 1 b n Q g b 2 Y g Z n V u Z G l u Z y B y Z X F 1 Z X N 0 Z W Q g Y m V m b 3 J l I G F k b W l u I G Z l Z X M g Y X J l I G F w c G x p Z W Q p L D V 9 J n F 1 b 3 Q 7 L C Z x d W 9 0 O 1 N l Y 3 R p b 2 4 x L 0 F w c G V u Z D E v U 2 9 1 c m N l L n t B Z G 1 p b m l z d H J h d G l 2 Z S B G Z W U g R W x p Z 2 l i b G U g K F l l c y 9 O b y l c b l x u K E l u Z G l j Y X R l I G l m I H R o Z S B F e H B l b m R p d H V y Z S B p c y B z d W J q Z W N 0 I H R v I G F u I G F k b W l u a X N 0 c m F 0 a X Z l I G Z l Z S B m c m 9 t I H l v d X I g b 3 J n Y W 5 p e m F 0 a W 9 u K S w 2 f S Z x d W 9 0 O y w m c X V v d D t T Z W N 0 a W 9 u M S 9 B c H B l b m Q x L 1 N v d X J j Z S 5 7 S X M g d G h p c y B i d W R n Z X Q g a X R l b S B m b 3 I g c G x h c 3 R p Y 3 M g d 2 9 y a z 8 g I C h Z Z X M v T m 8 p X G 5 c b i h p b m R p Y 2 F 0 Z S B 5 Z X M g b 3 I g b m 8 p L D d 9 J n F 1 b 3 Q 7 L C Z x d W 9 0 O 1 N l Y 3 R p b 2 4 x L 0 F w c G V u Z D E v U 2 9 1 c m N l L n t B c H B y b 3 h p b W F 0 Z W x 5 I H d o Y X Q g c G V y Y 2 V u d G F n Z S A o J S k g b 2 Y g Y n V k Z 2 V 0 I G x p b m U g a X R l b S B y Z X N v d X J j Z X M g Y X J l I G R l d m 9 0 Z W Q g d G 8 g c G x h c 3 R p Y 3 M g d 2 9 y a y w 4 f S Z x d W 9 0 O y w m c X V v d D t T Z W N 0 a W 9 u M S 9 B c H B l b m Q x L 1 N v d X J j Z S 5 7 Q W R t a W 5 p c 3 R y Y X R p d m U g R m V l X G 5 c b i h U a G l z I G Z p Z W x k I G l z I G F 1 d G 8 t Y 2 F s Y 3 V s Y X R l Z C B i Y X N l Z C B v b i B 0 a G U g d m F s d W U g e W 9 1 I G V u d G V y Z W Q g a W 4 g d G h l I G F k b W l u a X N 0 c m F 0 a X Z l I G Z l Z S B m a W V s Z C B h b m Q g d G h l I G Z 1 b m R z I G J l a W 5 n I H J l c X V l c 3 R l Z C k s O X 0 m c X V v d D s s J n F 1 b 3 Q 7 U 2 V j d G l v b j E v Q X B w Z W 5 k M S 9 T b 3 V y Y 2 U u e 1 B s Y X N 0 a W N z I E F k b W l u I E Z l Z S w x M H 0 m c X V v d D s s J n F 1 b 3 Q 7 U 2 V j d G l v b j E v Q X B w Z W 5 k M S 9 T b 3 V y Y 2 U u e 1 B s Y X N 0 a W M g c 3 V i d G 9 0 Y W w g K G 5 v d C B p b m N s d W R p b m c g Y W R t a W 4 g Z m V l K S w x M X 0 m c X V v d D s s J n F 1 b 3 Q 7 U 2 V j d G l v b j E v Q X B w Z W 5 k M S 9 T b 3 V y Y 2 U u e 1 N 1 Y n R v d G F s X G 5 c b i h U a G l z I G Z p Z W x k I G l z I G F 1 d G 8 g Y 2 F s Y 3 V s Y X R l Z C B h b m Q g a X M g d G h l I H N 1 b S B v Z i B 0 a G U g Y W R t a W 5 p c 3 R y Y X R p d m U g Z m V l I G Z p Z W x k I G F u Z C B 0 a G U g Z n V u Z H M g Y m V p b m c g c m V x d W V z d G V k K S w x M n 0 m c X V v d D s s J n F 1 b 3 Q 7 U 2 V j d G l v b j E v Q X B w Z W 5 k M S 9 T b 3 V y Y 2 U u e 1 J l Y 2 l w a W V u d H N c b i g x L C A y L C A z K V x u K E l m I G 1 v c m U g d G h h b i B v b m U g U H J v a m V j d C B M Z W F k Z X I s I G l u Z G l j Y X R l I H d o b y B 3 b 3 V s Z C B i Z S B y Z W N p c G l l b n Q g b 2 Y g Z n V u Z H M g Z m 9 y I H R o a X M g Y n V k Z 2 V 0 I G l 0 Z W 0 p L D E z f S Z x d W 9 0 O y w m c X V v d D t T Z W N 0 a W 9 u M S 9 B c H B l b m Q x L 1 N v d X J j Z S 5 7 U m V j a X B p Z W 5 0 I E 9 y Z 2 F u a X p h d G l v b i w x N H 0 m c X V v d D s s J n F 1 b 3 Q 7 U 2 V j d G l v b j E v Q X B w Z W 5 k M S 9 T b 3 V y Y 2 U u e 1 Z 1 b G 5 l c m F i a W x p d H k g d G 8 g b 2 5 n b 2 l u Z y B D T 1 Z J R C 0 x O S B y Z W x h d G V k I H J l c 3 R y a W N 0 a W 9 u c y A o c m F 0 a W 5 n c y B p b m N s d W R l O i B u b 2 5 l L C B s b 3 c s I G 1 l Z G l 1 b S w g a G l n a C 4 g R G V z Y 3 J p c H R p b 2 4 g b 2 Y g c m F 0 a W 5 n c y B p c y B m b 3 V u Z C B p b i B 0 a G U g Q 0 Z Q K S w x N X 0 m c X V v d D s s J n F 1 b 3 Q 7 U 2 V j d G l v b j E v Q X B w Z W 5 k M S 9 T b 3 V y Y 2 U u e 1 J l c X V l c 3 Q g U 3 R h d H V z L D E 2 f S Z x d W 9 0 O 1 0 s J n F 1 b 3 Q 7 Q 2 9 s d W 1 u Q 2 9 1 b n Q m c X V v d D s 6 M T c s J n F 1 b 3 Q 7 S 2 V 5 Q 2 9 s d W 1 u T m F t Z X M m c X V v d D s 6 W 1 0 s J n F 1 b 3 Q 7 Q 2 9 s d W 1 u S W R l b n R p d G l l c y Z x d W 9 0 O z p b J n F 1 b 3 Q 7 U 2 V j d G l v b j E v Q X B w Z W 5 k M S 9 T b 3 V y Y 2 U u e 0 J 1 Z G d l d C B M a W 5 l I E l 0 Z W 0 s M H 0 m c X V v d D s s J n F 1 b 3 Q 7 U 2 V j d G l v b j E v Q X B w Z W 5 k M S 9 T b 3 V y Y 2 U u e 3 l l Y X I s M X 0 m c X V v d D s s J n F 1 b 3 Q 7 U 2 V j d G l v b j E v Q X B w Z W 5 k M S 9 T b 3 V y Y 2 U u e 3 B y b 2 p l Y 3 Q s M n 0 m c X V v d D s s J n F 1 b 3 Q 7 U 2 V j d G l v b j E v Q X B w Z W 5 k M S 9 T b 3 V y Y 2 U u e 0 N s Y X N z I G 9 m I E V 4 c G V u Z G l 0 d X J l c 1 x u X G 4 o Q 2 h v b 3 N l I G E g Y 2 x h c 3 M g b 2 Y g Z X h w Z W 5 k a X R 1 c m U g Z n J v b S B 0 a G U g Z H J v c C B k b 3 d u I G x p c 3 Q p X G 5 c b m k u Z S 4 g U H J v Z m V z a W 9 u Y W w g R m V l c y B h b m Q g U 2 V y d m l j Z X M s I E V x d W l w b W V u d C B h b m Q g R m F j a W x p d G l l c y w g V H J h d m V s L C B D T 1 Z J R C 0 x O S B j b 3 N 0 c y w g T 3 R o Z X I g Y 2 9 z d H M s M 3 0 m c X V v d D s s J n F 1 b 3 Q 7 U 2 V j d G l v b j E v Q X B w Z W 5 k M S 9 T b 3 V y Y 2 U u e 0 R l d G F p b H N c b l x u K E V u d G V y I G R l d G F p b H M g Y W J v d X Q g d G h l I G J 1 Z G d l d C B p d G V t I G F u Z C B w c m 9 2 a W R l I G p 1 c 3 R p Z m l j Y X R p b 2 4 o c y k g Y X M g b m V l Z G V k K S w 0 f S Z x d W 9 0 O y w m c X V v d D t T Z W N 0 a W 9 u M S 9 B c H B l b m Q x L 1 N v d X J j Z S 5 7 R n V u Z H M g Y m V p b m c g c m V x d W V z d G V k X G 5 c b i h F b n R l c i B 0 a G U g Y W 1 v d W 5 0 I G 9 m I G Z 1 b m R p b m c g c m V x d W V z d G V k I G J l Z m 9 y Z S B h Z G 1 p b i B m Z W V z I G F y Z S B h c H B s a W V k K S w 1 f S Z x d W 9 0 O y w m c X V v d D t T Z W N 0 a W 9 u M S 9 B c H B l b m Q x L 1 N v d X J j Z S 5 7 Q W R t a W 5 p c 3 R y Y X R p d m U g R m V l I E V s a W d p Y m x l I C h Z Z X M v T m 8 p X G 5 c b i h J b m R p Y 2 F 0 Z S B p Z i B 0 a G U g R X h w Z W 5 k a X R 1 c m U g a X M g c 3 V i a m V j d C B 0 b y B h b i B h Z G 1 p b m l z d H J h d G l 2 Z S B m Z W U g Z n J v b S B 5 b 3 V y I G 9 y Z 2 F u a X p h d G l v b i k s N n 0 m c X V v d D s s J n F 1 b 3 Q 7 U 2 V j d G l v b j E v Q X B w Z W 5 k M S 9 T b 3 V y Y 2 U u e 0 l z I H R o a X M g Y n V k Z 2 V 0 I G l 0 Z W 0 g Z m 9 y I H B s Y X N 0 a W N z I H d v c m s / I C A o W W V z L 0 5 v K V x u X G 4 o a W 5 k a W N h d G U g e W V z I G 9 y I G 5 v K S w 3 f S Z x d W 9 0 O y w m c X V v d D t T Z W N 0 a W 9 u M S 9 B c H B l b m Q x L 1 N v d X J j Z S 5 7 Q X B w c m 9 4 a W 1 h d G V s e S B 3 a G F 0 I H B l c m N l b n R h Z 2 U g K C U p I G 9 m I G J 1 Z G d l d C B s a W 5 l I G l 0 Z W 0 g c m V z b 3 V y Y 2 V z I G F y Z S B k Z X Z v d G V k I H R v I H B s Y X N 0 a W N z I H d v c m s s O H 0 m c X V v d D s s J n F 1 b 3 Q 7 U 2 V j d G l v b j E v Q X B w Z W 5 k M S 9 T b 3 V y Y 2 U u e 0 F k b W l u a X N 0 c m F 0 a X Z l I E Z l Z V x u X G 4 o V G h p c y B m a W V s Z C B p c y B h d X R v L W N h b G N 1 b G F 0 Z W Q g Y m F z Z W Q g b 2 4 g d G h l I H Z h b H V l I H l v d S B l b n R l c m V k I G l u I H R o Z S B h Z G 1 p b m l z d H J h d G l 2 Z S B m Z W U g Z m l l b G Q g Y W 5 k I H R o Z S B m d W 5 k c y B i Z W l u Z y B y Z X F 1 Z X N 0 Z W Q p L D l 9 J n F 1 b 3 Q 7 L C Z x d W 9 0 O 1 N l Y 3 R p b 2 4 x L 0 F w c G V u Z D E v U 2 9 1 c m N l L n t Q b G F z d G l j c y B B Z G 1 p b i B G Z W U s M T B 9 J n F 1 b 3 Q 7 L C Z x d W 9 0 O 1 N l Y 3 R p b 2 4 x L 0 F w c G V u Z D E v U 2 9 1 c m N l L n t Q b G F z d G l j I H N 1 Y n R v d G F s I C h u b 3 Q g a W 5 j b H V k a W 5 n I G F k b W l u I G Z l Z S k s M T F 9 J n F 1 b 3 Q 7 L C Z x d W 9 0 O 1 N l Y 3 R p b 2 4 x L 0 F w c G V u Z D E v U 2 9 1 c m N l L n t T d W J 0 b 3 R h b F x u X G 4 o V G h p c y B m a W V s Z C B p c y B h d X R v I G N h b G N 1 b G F 0 Z W Q g Y W 5 k I G l z I H R o Z S B z d W 0 g b 2 Y g d G h l I G F k b W l u a X N 0 c m F 0 a X Z l I G Z l Z S B m a W V s Z C B h b m Q g d G h l I G Z 1 b m R z I G J l a W 5 n I H J l c X V l c 3 R l Z C k s M T J 9 J n F 1 b 3 Q 7 L C Z x d W 9 0 O 1 N l Y 3 R p b 2 4 x L 0 F w c G V u Z D E v U 2 9 1 c m N l L n t S Z W N p c G l l b n R z X G 4 o M S w g M i w g M y l c b i h J Z i B t b 3 J l I H R o Y W 4 g b 2 5 l I F B y b 2 p l Y 3 Q g T G V h Z G V y L C B p b m R p Y 2 F 0 Z S B 3 a G 8 g d 2 9 1 b G Q g Y m U g c m V j a X B p Z W 5 0 I G 9 m I G Z 1 b m R z I G Z v c i B 0 a G l z I G J 1 Z G d l d C B p d G V t K S w x M 3 0 m c X V v d D s s J n F 1 b 3 Q 7 U 2 V j d G l v b j E v Q X B w Z W 5 k M S 9 T b 3 V y Y 2 U u e 1 J l Y 2 l w a W V u d C B P c m d h b m l 6 Y X R p b 2 4 s M T R 9 J n F 1 b 3 Q 7 L C Z x d W 9 0 O 1 N l Y 3 R p b 2 4 x L 0 F w c G V u Z D E v U 2 9 1 c m N l L n t W d W x u Z X J h Y m l s a X R 5 I H R v I G 9 u Z 2 9 p b m c g Q 0 9 W S U Q t M T k g c m V s Y X R l Z C B y Z X N 0 c m l j d G l v b n M g K H J h d G l u Z 3 M g a W 5 j b H V k Z T o g b m 9 u Z S w g b G 9 3 L C B t Z W R p d W 0 s I G h p Z 2 g u I E R l c 2 N y a X B 0 a W 9 u I G 9 m I H J h d G l u Z 3 M g a X M g Z m 9 1 b m Q g a W 4 g d G h l I E N G U C k s M T V 9 J n F 1 b 3 Q 7 L C Z x d W 9 0 O 1 N l Y 3 R p b 2 4 x L 0 F w c G V u Z D E v U 2 9 1 c m N l L n t S Z X F 1 Z X N 0 I F N 0 Y X R 1 c y w x N n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J 1 Z G d l d C B M a W 5 l I E l 0 Z W 0 m c X V v d D s s J n F 1 b 3 Q 7 e W V h c i Z x d W 9 0 O y w m c X V v d D t w c m 9 q Z W N 0 J n F 1 b 3 Q 7 L C Z x d W 9 0 O 0 N s Y X N z I G 9 m I E V 4 c G V u Z G l 0 d X J l c 1 x u X G 4 o Q 2 h v b 3 N l I G E g Y 2 x h c 3 M g b 2 Y g Z X h w Z W 5 k a X R 1 c m U g Z n J v b S B 0 a G U g Z H J v c C B k b 3 d u I G x p c 3 Q p X G 5 c b m k u Z S 4 g U H J v Z m V z a W 9 u Y W w g R m V l c y B h b m Q g U 2 V y d m l j Z X M s I E V x d W l w b W V u d C B h b m Q g R m F j a W x p d G l l c y w g V H J h d m V s L C B D T 1 Z J R C 0 x O S B j b 3 N 0 c y w g T 3 R o Z X I g Y 2 9 z d H M m c X V v d D s s J n F 1 b 3 Q 7 R G V 0 Y W l s c 1 x u X G 4 o R W 5 0 Z X I g Z G V 0 Y W l s c y B h Y m 9 1 d C B 0 a G U g Y n V k Z 2 V 0 I G l 0 Z W 0 g Y W 5 k I H B y b 3 Z p Z G U g a n V z d G l m a W N h d G l v b i h z K S B h c y B u Z W V k Z W Q p J n F 1 b 3 Q 7 L C Z x d W 9 0 O 0 Z 1 b m R z I G J l a W 5 n I H J l c X V l c 3 R l Z F x u X G 4 o R W 5 0 Z X I g d G h l I G F t b 3 V u d C B v Z i B m d W 5 k a W 5 n I H J l c X V l c 3 R l Z C B i Z W Z v c m U g Y W R t a W 4 g Z m V l c y B h c m U g Y X B w b G l l Z C k m c X V v d D s s J n F 1 b 3 Q 7 Q W R t a W 5 p c 3 R y Y X R p d m U g R m V l I E V s a W d p Y m x l I C h Z Z X M v T m 8 p X G 5 c b i h J b m R p Y 2 F 0 Z S B p Z i B 0 a G U g R X h w Z W 5 k a X R 1 c m U g a X M g c 3 V i a m V j d C B 0 b y B h b i B h Z G 1 p b m l z d H J h d G l 2 Z S B m Z W U g Z n J v b S B 5 b 3 V y I G 9 y Z 2 F u a X p h d G l v b i k m c X V v d D s s J n F 1 b 3 Q 7 S X M g d G h p c y B i d W R n Z X Q g a X R l b S B m b 3 I g c G x h c 3 R p Y 3 M g d 2 9 y a z 8 g I C h Z Z X M v T m 8 p X G 5 c b i h p b m R p Y 2 F 0 Z S B 5 Z X M g b 3 I g b m 8 p J n F 1 b 3 Q 7 L C Z x d W 9 0 O 0 F w c H J v e G l t Y X R l b H k g d 2 h h d C B w Z X J j Z W 5 0 Y W d l I C g l K S B v Z i B i d W R n Z X Q g b G l u Z S B p d G V t I H J l c 2 9 1 c m N l c y B h c m U g Z G V 2 b 3 R l Z C B 0 b y B w b G F z d G l j c y B 3 b 3 J r J n F 1 b 3 Q 7 L C Z x d W 9 0 O 0 F k b W l u a X N 0 c m F 0 a X Z l I E Z l Z V x u X G 4 o V G h p c y B m a W V s Z C B p c y B h d X R v L W N h b G N 1 b G F 0 Z W Q g Y m F z Z W Q g b 2 4 g d G h l I H Z h b H V l I H l v d S B l b n R l c m V k I G l u I H R o Z S B h Z G 1 p b m l z d H J h d G l 2 Z S B m Z W U g Z m l l b G Q g Y W 5 k I H R o Z S B m d W 5 k c y B i Z W l u Z y B y Z X F 1 Z X N 0 Z W Q p J n F 1 b 3 Q 7 L C Z x d W 9 0 O 1 B s Y X N 0 a W N z I E F k b W l u I E Z l Z S Z x d W 9 0 O y w m c X V v d D t Q b G F z d G l j I H N 1 Y n R v d G F s I C h u b 3 Q g a W 5 j b H V k a W 5 n I G F k b W l u I G Z l Z S k m c X V v d D s s J n F 1 b 3 Q 7 U 3 V i d G 9 0 Y W x c b l x u K F R o a X M g Z m l l b G Q g a X M g Y X V 0 b y B j Y W x j d W x h d G V k I G F u Z C B p c y B 0 a G U g c 3 V t I G 9 m I H R o Z S B h Z G 1 p b m l z d H J h d G l 2 Z S B m Z W U g Z m l l b G Q g Y W 5 k I H R o Z S B m d W 5 k c y B i Z W l u Z y B y Z X F 1 Z X N 0 Z W Q p J n F 1 b 3 Q 7 L C Z x d W 9 0 O 1 J l Y 2 l w a W V u d H N c b i g x L C A y L C A z K V x u K E l m I G 1 v c m U g d G h h b i B v b m U g U H J v a m V j d C B M Z W F k Z X I s I G l u Z G l j Y X R l I H d o b y B 3 b 3 V s Z C B i Z S B y Z W N p c G l l b n Q g b 2 Y g Z n V u Z H M g Z m 9 y I H R o a X M g Y n V k Z 2 V 0 I G l 0 Z W 0 p J n F 1 b 3 Q 7 L C Z x d W 9 0 O 1 J l Y 2 l w a W V u d C B P c m d h b m l 6 Y X R p b 2 4 m c X V v d D s s J n F 1 b 3 Q 7 V n V s b m V y Y W J p b G l 0 e S B 0 b y B v b m d v a W 5 n I E N P V k l E L T E 5 I H J l b G F 0 Z W Q g c m V z d H J p Y 3 R p b 2 5 z I C h y Y X R p b m d z I G l u Y 2 x 1 Z G U 6 I G 5 v b m U s I G x v d y w g b W V k a X V t L C B o a W d o L i B E Z X N j c m l w d G l v b i B v Z i B y Y X R p b m d z I G l z I G Z v d W 5 k I G l u I H R o Z S B D R l A p J n F 1 b 3 Q 7 L C Z x d W 9 0 O 1 J l c X V l c 3 Q g U 3 R h d H V z J n F 1 b 3 Q 7 X S I g L z 4 8 R W 5 0 c n k g V H l w Z T 0 i R m l s b E N v b H V t b l R 5 c G V z I i B W Y W x 1 Z T 0 i c 0 J R W U d B Q U F B Q U F B Q U F 3 T U R B d 0 F H Q U F B P S I g L z 4 8 R W 5 0 c n k g V H l w Z T 0 i R m l s b E x h c 3 R V c G R h d G V k I i B W Y W x 1 Z T 0 i Z D I w M j E t M D M t M T J U M T k 6 M z Q 6 M T g u M z k z O D Q x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1 I i A v P j x F b n R y e S B U e X B l P S J B Z G R l Z F R v R G F 0 Y U 1 v Z G V s I i B W Y W x 1 Z T 0 i b D A i I C 8 + P E V u d H J 5 I F R 5 c G U 9 I l F 1 Z X J 5 S U Q i I F Z h b H V l P S J z M D V i Y z M x M z M t Y j E 0 M i 0 0 Z W M 0 L W F h Z m I t N z N l Y j E 2 Y 2 I y N z M y I i A v P j w v U 3 R h Y m x l R W 5 0 c m l l c z 4 8 L 0 l 0 Z W 0 + P E l 0 Z W 0 + P E l 0 Z W 1 M b 2 N h d G l v b j 4 8 S X R l b V R 5 c G U + R m 9 y b X V s Y T w v S X R l b V R 5 c G U + P E l 0 Z W 1 Q Y X R o P l N l Y 3 R p b 2 4 x L 0 F w c G V u Z D E v U 2 9 1 c m N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J 4 D B T j X C x l I l 6 q T F r b 9 K V 8 A A A A A A g A A A A A A A 2 Y A A M A A A A A Q A A A A i 4 A b t b + Y J 8 J 2 B K 9 A R H J + 1 A A A A A A E g A A A o A A A A B A A A A D n b r m 1 T s Y v H I J d I 8 S e D k A H U A A A A I b z L 0 q h v 5 9 0 q H B f N N O A 5 Q C q f q R e 7 v S a u d 8 G T 1 l u 2 j A d j C g w S L V I 8 f C W C F q l n I 2 F T 1 W K y t n z h m W + 8 Q f o X p 0 u 0 v 0 G Y 0 a u v z f w G e U Z E g k l H y N T F A A A A F 8 m I R a Q v B g W Z 9 z K R P j y 8 d R k z u B 7 < / D a t a M a s h u p > 
</file>

<file path=customXml/itemProps1.xml><?xml version="1.0" encoding="utf-8"?>
<ds:datastoreItem xmlns:ds="http://schemas.openxmlformats.org/officeDocument/2006/customXml" ds:itemID="{00F2AA21-32C0-4DE5-AF73-4572FAC2CB9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Instructions</vt:lpstr>
      <vt:lpstr>Budget Table 1 Details</vt:lpstr>
      <vt:lpstr>Budget Table 2 Summary</vt:lpstr>
      <vt:lpstr>Table 3 Other sources of funds</vt:lpstr>
      <vt:lpstr>Sheet1</vt:lpstr>
      <vt:lpstr>Instructions!_1__7_</vt:lpstr>
      <vt:lpstr>Instructions!_1__8_</vt:lpstr>
      <vt:lpstr>Instructions!_Hlk59029565</vt:lpstr>
      <vt:lpstr>Instructions!_Hlk59029739</vt:lpstr>
      <vt:lpstr>Instructions!_Toc403573233</vt:lpstr>
      <vt:lpstr>Instructions!_Toc403573234</vt:lpstr>
      <vt:lpstr>Instructions!_Toc403573235</vt:lpstr>
      <vt:lpstr>No</vt:lpstr>
      <vt:lpstr>Instructions!Section_22</vt:lpstr>
      <vt:lpstr>Yes</vt:lpstr>
    </vt:vector>
  </TitlesOfParts>
  <Company>RCAANC-CIRNAC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Taha Hasan</dc:creator>
  <cp:lastModifiedBy>Morris, Adam (he-il)</cp:lastModifiedBy>
  <dcterms:created xsi:type="dcterms:W3CDTF">2019-09-24T19:04:35Z</dcterms:created>
  <dcterms:modified xsi:type="dcterms:W3CDTF">2025-10-17T19:19:58Z</dcterms:modified>
</cp:coreProperties>
</file>